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7170" activeTab="0"/>
  </bookViews>
  <sheets>
    <sheet name="Summary" sheetId="1" r:id="rId1"/>
    <sheet name="EKU" sheetId="2" r:id="rId2"/>
    <sheet name="JHB" sheetId="3" r:id="rId3"/>
    <sheet name="TSH" sheetId="4" r:id="rId4"/>
    <sheet name="GT421" sheetId="5" r:id="rId5"/>
    <sheet name="GT422" sheetId="6" r:id="rId6"/>
    <sheet name="GT423" sheetId="7" r:id="rId7"/>
    <sheet name="DC42" sheetId="8" r:id="rId8"/>
    <sheet name="GT481" sheetId="9" r:id="rId9"/>
    <sheet name="GT484" sheetId="10" r:id="rId10"/>
    <sheet name="GT485" sheetId="11" r:id="rId11"/>
    <sheet name="DC48" sheetId="12" r:id="rId12"/>
  </sheets>
  <definedNames>
    <definedName name="_xlfn.SINGLE" hidden="1">#NAME?</definedName>
    <definedName name="_xlnm.Print_Area" localSheetId="7">'DC42'!$A$1:$K$69</definedName>
    <definedName name="_xlnm.Print_Area" localSheetId="11">'DC48'!$A$1:$K$69</definedName>
    <definedName name="_xlnm.Print_Area" localSheetId="1">'EKU'!$A$1:$K$69</definedName>
    <definedName name="_xlnm.Print_Area" localSheetId="4">'GT421'!$A$1:$K$69</definedName>
    <definedName name="_xlnm.Print_Area" localSheetId="5">'GT422'!$A$1:$K$69</definedName>
    <definedName name="_xlnm.Print_Area" localSheetId="6">'GT423'!$A$1:$K$69</definedName>
    <definedName name="_xlnm.Print_Area" localSheetId="8">'GT481'!$A$1:$K$69</definedName>
    <definedName name="_xlnm.Print_Area" localSheetId="9">'GT484'!$A$1:$K$69</definedName>
    <definedName name="_xlnm.Print_Area" localSheetId="10">'GT485'!$A$1:$K$69</definedName>
    <definedName name="_xlnm.Print_Area" localSheetId="2">'JHB'!$A$1:$K$69</definedName>
    <definedName name="_xlnm.Print_Area" localSheetId="0">'Summary'!$A$1:$K$69</definedName>
    <definedName name="_xlnm.Print_Area" localSheetId="3">'TSH'!$A$1:$K$69</definedName>
  </definedNames>
  <calcPr fullCalcOnLoad="1"/>
</workbook>
</file>

<file path=xl/sharedStrings.xml><?xml version="1.0" encoding="utf-8"?>
<sst xmlns="http://schemas.openxmlformats.org/spreadsheetml/2006/main" count="1104" uniqueCount="97">
  <si>
    <t>Gauteng: City of Ekurhuleni (EKU) - Table A1 Budget Summary for 4th Quarter ended 30 June 2021 (Figures Finalised as at 2021/08/25)</t>
  </si>
  <si>
    <t>Description</t>
  </si>
  <si>
    <t>2017/18</t>
  </si>
  <si>
    <t>2018/19</t>
  </si>
  <si>
    <t>2019/20</t>
  </si>
  <si>
    <t>Current year 2020/21</t>
  </si>
  <si>
    <t>2021/22 Medium Term Revenue &amp; Expenditure Framework</t>
  </si>
  <si>
    <t>R thousands</t>
  </si>
  <si>
    <t>Audited Outcome</t>
  </si>
  <si>
    <t>Original Budget</t>
  </si>
  <si>
    <t>Adjusted Budget</t>
  </si>
  <si>
    <t>Full Year Forecast</t>
  </si>
  <si>
    <t>Pre-audit Outcome</t>
  </si>
  <si>
    <t>Budget Year 2021/22</t>
  </si>
  <si>
    <t>Budget Year 2022/23</t>
  </si>
  <si>
    <t>Budget Year 2023/24</t>
  </si>
  <si>
    <t>Financial Performance</t>
  </si>
  <si>
    <t>Property rates</t>
  </si>
  <si>
    <t>Service charges</t>
  </si>
  <si>
    <t>Investment revenue</t>
  </si>
  <si>
    <t>Transfers and subsidies</t>
  </si>
  <si>
    <t>Other own revenue</t>
  </si>
  <si>
    <t>Employee costs</t>
  </si>
  <si>
    <t>Remuneration of councillors</t>
  </si>
  <si>
    <t>Finance charges</t>
  </si>
  <si>
    <t>Other expenditure</t>
  </si>
  <si>
    <t>Total Expenditure</t>
  </si>
  <si>
    <t>Surplus/(Deficit)</t>
  </si>
  <si>
    <t>Transfers and subsidies - capital (monetary allocations) (National / Provincial and District)</t>
  </si>
  <si>
    <t>Share of surplus/ (deficit) of associate</t>
  </si>
  <si>
    <t>Surplus/(Deficit) for the year</t>
  </si>
  <si>
    <t xml:space="preserve"> </t>
  </si>
  <si>
    <t>Capital expenditure</t>
  </si>
  <si>
    <t>Transfers recognised - capital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</si>
  <si>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</si>
  <si>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</si>
  <si>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</si>
  <si>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</si>
  <si>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</si>
  <si>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</si>
  <si>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</si>
  <si>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</si>
  <si>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</si>
  <si>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</si>
  <si>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</si>
  <si>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</si>
  <si>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</si>
  <si>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</si>
  <si>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Cash backing/surplus reconciliation</t>
  </si>
  <si>
    <t>Cash and investments available</t>
  </si>
  <si>
    <t>Application of cash and investments</t>
  </si>
  <si>
    <t>Balance - surplus (shortfall)</t>
  </si>
  <si>
    <t>Asset management</t>
  </si>
  <si>
    <t>Asset register summary (WDV)</t>
  </si>
  <si>
    <t>Depreciation</t>
  </si>
  <si>
    <t>Renewal and Upgrading of Existing Assets</t>
  </si>
  <si>
    <t>Repairs and Maintenance</t>
  </si>
  <si>
    <t>Free services</t>
  </si>
  <si>
    <t>Cost of Free Basic Services provided</t>
  </si>
  <si>
    <t>Revenue cost of free services provided</t>
  </si>
  <si>
    <t>Households below minimum service level</t>
  </si>
  <si>
    <t>Water:</t>
  </si>
  <si>
    <t>Sanitation/sewerage:</t>
  </si>
  <si>
    <t>Energy:</t>
  </si>
  <si>
    <t>Refuse:</t>
  </si>
  <si>
    <t>A4_5_20</t>
  </si>
  <si>
    <t>A6_15</t>
  </si>
  <si>
    <t>A6_32</t>
  </si>
  <si>
    <t>A6_8</t>
  </si>
  <si>
    <t>A6_9</t>
  </si>
  <si>
    <t>A6_10</t>
  </si>
  <si>
    <t>A7_6_20</t>
  </si>
  <si>
    <t>A8_11_17</t>
  </si>
  <si>
    <t>A8_38</t>
  </si>
  <si>
    <t>Gauteng: City of Johannesburg (JHB) - Table A1 Budget Summary for 4th Quarter ended 30 June 2021 (Figures Finalised as at 2021/08/25)</t>
  </si>
  <si>
    <t>Gauteng: City of Tshwane (TSH) - Table A1 Budget Summary for 4th Quarter ended 30 June 2021 (Figures Finalised as at 2021/08/25)</t>
  </si>
  <si>
    <t>Gauteng: Emfuleni (GT421) - Table A1 Budget Summary for 4th Quarter ended 30 June 2021 (Figures Finalised as at 2021/08/25)</t>
  </si>
  <si>
    <t>Gauteng: Midvaal (GT422) - Table A1 Budget Summary for 4th Quarter ended 30 June 2021 (Figures Finalised as at 2021/08/25)</t>
  </si>
  <si>
    <t>Gauteng: Lesedi (GT423) - Table A1 Budget Summary for 4th Quarter ended 30 June 2021 (Figures Finalised as at 2021/08/25)</t>
  </si>
  <si>
    <t>Gauteng: Sedibeng (DC42) - Table A1 Budget Summary for 4th Quarter ended 30 June 2021 (Figures Finalised as at 2021/08/25)</t>
  </si>
  <si>
    <t>Gauteng: Mogale City (GT481) - Table A1 Budget Summary for 4th Quarter ended 30 June 2021 (Figures Finalised as at 2021/08/25)</t>
  </si>
  <si>
    <t>Gauteng: Merafong City (GT484) - Table A1 Budget Summary for 4th Quarter ended 30 June 2021 (Figures Finalised as at 2021/08/25)</t>
  </si>
  <si>
    <t>Gauteng: Rand West City (GT485) - Table A1 Budget Summary for 4th Quarter ended 30 June 2021 (Figures Finalised as at 2021/08/25)</t>
  </si>
  <si>
    <t>Gauteng: West Rand (DC48) - Table A1 Budget Summary for 4th Quarter ended 30 June 2021 (Figures Finalised as at 2021/08/25)</t>
  </si>
  <si>
    <t>Summary - Table A1 Budget Summary for 4th Quarter ended 30 June 2021 (Figures Finalised as at 2021/08/25)</t>
  </si>
  <si>
    <t>Total Revenue (excluding capital transfers and contributions)</t>
  </si>
  <si>
    <t>Depreciation &amp; asset impairment</t>
  </si>
  <si>
    <t>Materials and bulk purchases</t>
  </si>
  <si>
    <t>Transfers and subsidies - capital (monetary allocations) (Nat / Prov Departm Agencies, Households, Non-profit Institutions, Private Enterprises, Public Corporatons, Higher Educ Institutions) &amp; Transfers and subsidies - capital (in-kind - all)</t>
  </si>
  <si>
    <t>Surplus/(Deficit) after capital transfers &amp; contributions</t>
  </si>
  <si>
    <t>Capital expenditure &amp; funds sources</t>
  </si>
  <si>
    <t>SA10_10</t>
  </si>
  <si>
    <t>SA10_53</t>
  </si>
  <si>
    <t>SA10_54</t>
  </si>
  <si>
    <t>SA10_55</t>
  </si>
  <si>
    <t>SA10_84</t>
  </si>
  <si>
    <t>A8_18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</si>
</sst>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_);\(#,###\);"/>
    <numFmt numFmtId="165" formatCode="#,##0_);\(#,##0\);0_)"/>
    <numFmt numFmtId="166" formatCode="_(* #,##0,,_);_(* \(#,##0,,\);_(* &quot;–&quot;?_);_(@_)"/>
    <numFmt numFmtId="167" formatCode="_ * #,##0_ ;_ * \-#,##0_ ;_ * &quot;-&quot;??_ ;_ @_ "/>
    <numFmt numFmtId="168" formatCode="0.0%;[Red]\(0.0%\)"/>
    <numFmt numFmtId="169" formatCode="_(* #,##0,_);_(* \(#,##0,\);_(* &quot;- &quot;?_);_(@_)"/>
  </numFmts>
  <fonts count="43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 NARROW"/>
      <family val="0"/>
    </font>
    <font>
      <sz val="10"/>
      <color indexed="8"/>
      <name val="ARIAL"/>
      <family val="0"/>
    </font>
    <font>
      <b/>
      <sz val="10"/>
      <name val="Arial Narrow"/>
      <family val="2"/>
    </font>
    <font>
      <sz val="10"/>
      <name val="Arial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/>
      <bottom/>
    </border>
    <border>
      <left style="thin"/>
      <right style="thin"/>
      <top style="thin"/>
      <bottom/>
    </border>
    <border>
      <left style="thin"/>
      <right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hair"/>
      <right/>
      <top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thin"/>
      <top style="hair"/>
      <bottom/>
    </border>
    <border>
      <left/>
      <right/>
      <top style="hair"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thin"/>
      <top/>
      <bottom style="hair"/>
    </border>
    <border>
      <left/>
      <right/>
      <top/>
      <bottom style="hair"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2" fillId="0" borderId="0" xfId="0" applyNumberFormat="1" applyFont="1" applyFill="1" applyAlignment="1">
      <alignment horizontal="left" wrapText="1"/>
    </xf>
    <xf numFmtId="164" fontId="42" fillId="0" borderId="0" xfId="0" applyNumberFormat="1" applyFont="1" applyFill="1" applyAlignment="1">
      <alignment horizontal="right"/>
    </xf>
    <xf numFmtId="165" fontId="42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 horizontal="left"/>
    </xf>
    <xf numFmtId="168" fontId="8" fillId="0" borderId="0" xfId="57" applyNumberFormat="1" applyFont="1" applyFill="1" applyBorder="1" applyAlignment="1">
      <alignment horizontal="center"/>
    </xf>
    <xf numFmtId="169" fontId="8" fillId="0" borderId="10" xfId="0" applyNumberFormat="1" applyFont="1" applyFill="1" applyBorder="1" applyAlignment="1" applyProtection="1">
      <alignment/>
      <protection/>
    </xf>
    <xf numFmtId="169" fontId="6" fillId="0" borderId="10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left" vertical="center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/>
      <protection/>
    </xf>
    <xf numFmtId="169" fontId="8" fillId="0" borderId="21" xfId="0" applyNumberFormat="1" applyFont="1" applyBorder="1" applyAlignment="1" applyProtection="1">
      <alignment/>
      <protection/>
    </xf>
    <xf numFmtId="169" fontId="8" fillId="0" borderId="10" xfId="0" applyNumberFormat="1" applyFont="1" applyBorder="1" applyAlignment="1" applyProtection="1">
      <alignment/>
      <protection/>
    </xf>
    <xf numFmtId="169" fontId="8" fillId="0" borderId="22" xfId="0" applyNumberFormat="1" applyFont="1" applyBorder="1" applyAlignment="1" applyProtection="1">
      <alignment/>
      <protection/>
    </xf>
    <xf numFmtId="169" fontId="8" fillId="0" borderId="0" xfId="0" applyNumberFormat="1" applyFont="1" applyBorder="1" applyAlignment="1" applyProtection="1">
      <alignment/>
      <protection/>
    </xf>
    <xf numFmtId="0" fontId="8" fillId="0" borderId="20" xfId="0" applyFont="1" applyBorder="1" applyAlignment="1" applyProtection="1">
      <alignment horizontal="left" indent="1"/>
      <protection/>
    </xf>
    <xf numFmtId="169" fontId="8" fillId="0" borderId="23" xfId="0" applyNumberFormat="1" applyFont="1" applyFill="1" applyBorder="1" applyAlignment="1" applyProtection="1">
      <alignment/>
      <protection/>
    </xf>
    <xf numFmtId="169" fontId="8" fillId="0" borderId="24" xfId="0" applyNumberFormat="1" applyFont="1" applyFill="1" applyBorder="1" applyAlignment="1" applyProtection="1">
      <alignment/>
      <protection/>
    </xf>
    <xf numFmtId="169" fontId="8" fillId="0" borderId="25" xfId="0" applyNumberFormat="1" applyFont="1" applyFill="1" applyBorder="1" applyAlignment="1" applyProtection="1">
      <alignment/>
      <protection/>
    </xf>
    <xf numFmtId="169" fontId="8" fillId="0" borderId="0" xfId="0" applyNumberFormat="1" applyFont="1" applyFill="1" applyBorder="1" applyAlignment="1" applyProtection="1">
      <alignment/>
      <protection/>
    </xf>
    <xf numFmtId="0" fontId="6" fillId="0" borderId="21" xfId="0" applyFont="1" applyBorder="1" applyAlignment="1" applyProtection="1">
      <alignment horizontal="left" vertical="top" wrapText="1"/>
      <protection/>
    </xf>
    <xf numFmtId="169" fontId="6" fillId="0" borderId="26" xfId="0" applyNumberFormat="1" applyFont="1" applyFill="1" applyBorder="1" applyAlignment="1" applyProtection="1">
      <alignment vertical="top"/>
      <protection/>
    </xf>
    <xf numFmtId="169" fontId="6" fillId="0" borderId="27" xfId="0" applyNumberFormat="1" applyFont="1" applyFill="1" applyBorder="1" applyAlignment="1" applyProtection="1">
      <alignment vertical="top"/>
      <protection/>
    </xf>
    <xf numFmtId="169" fontId="6" fillId="0" borderId="28" xfId="0" applyNumberFormat="1" applyFont="1" applyFill="1" applyBorder="1" applyAlignment="1" applyProtection="1">
      <alignment vertical="top"/>
      <protection/>
    </xf>
    <xf numFmtId="169" fontId="6" fillId="0" borderId="29" xfId="0" applyNumberFormat="1" applyFont="1" applyFill="1" applyBorder="1" applyAlignment="1" applyProtection="1">
      <alignment vertical="top"/>
      <protection/>
    </xf>
    <xf numFmtId="169" fontId="6" fillId="0" borderId="30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/>
      <protection/>
    </xf>
    <xf numFmtId="169" fontId="6" fillId="0" borderId="26" xfId="0" applyNumberFormat="1" applyFont="1" applyFill="1" applyBorder="1" applyAlignment="1" applyProtection="1">
      <alignment/>
      <protection/>
    </xf>
    <xf numFmtId="169" fontId="6" fillId="0" borderId="27" xfId="0" applyNumberFormat="1" applyFont="1" applyFill="1" applyBorder="1" applyAlignment="1" applyProtection="1">
      <alignment/>
      <protection/>
    </xf>
    <xf numFmtId="169" fontId="6" fillId="0" borderId="28" xfId="0" applyNumberFormat="1" applyFont="1" applyFill="1" applyBorder="1" applyAlignment="1" applyProtection="1">
      <alignment/>
      <protection/>
    </xf>
    <xf numFmtId="169" fontId="6" fillId="0" borderId="29" xfId="0" applyNumberFormat="1" applyFont="1" applyFill="1" applyBorder="1" applyAlignment="1" applyProtection="1">
      <alignment/>
      <protection/>
    </xf>
    <xf numFmtId="169" fontId="6" fillId="0" borderId="30" xfId="0" applyNumberFormat="1" applyFont="1" applyFill="1" applyBorder="1" applyAlignment="1" applyProtection="1">
      <alignment/>
      <protection/>
    </xf>
    <xf numFmtId="169" fontId="6" fillId="0" borderId="31" xfId="0" applyNumberFormat="1" applyFont="1" applyFill="1" applyBorder="1" applyAlignment="1" applyProtection="1">
      <alignment/>
      <protection/>
    </xf>
    <xf numFmtId="169" fontId="6" fillId="0" borderId="32" xfId="0" applyNumberFormat="1" applyFont="1" applyFill="1" applyBorder="1" applyAlignment="1" applyProtection="1">
      <alignment/>
      <protection/>
    </xf>
    <xf numFmtId="169" fontId="6" fillId="0" borderId="33" xfId="0" applyNumberFormat="1" applyFont="1" applyFill="1" applyBorder="1" applyAlignment="1" applyProtection="1">
      <alignment/>
      <protection/>
    </xf>
    <xf numFmtId="169" fontId="6" fillId="0" borderId="34" xfId="0" applyNumberFormat="1" applyFont="1" applyFill="1" applyBorder="1" applyAlignment="1" applyProtection="1">
      <alignment/>
      <protection/>
    </xf>
    <xf numFmtId="169" fontId="6" fillId="0" borderId="35" xfId="0" applyNumberFormat="1" applyFont="1" applyFill="1" applyBorder="1" applyAlignment="1" applyProtection="1">
      <alignment/>
      <protection/>
    </xf>
    <xf numFmtId="0" fontId="8" fillId="0" borderId="20" xfId="0" applyFont="1" applyBorder="1" applyAlignment="1" applyProtection="1">
      <alignment horizontal="left" vertical="top" wrapText="1" indent="1"/>
      <protection/>
    </xf>
    <xf numFmtId="169" fontId="8" fillId="0" borderId="24" xfId="0" applyNumberFormat="1" applyFont="1" applyFill="1" applyBorder="1" applyAlignment="1" applyProtection="1">
      <alignment horizontal="left" vertical="top" wrapText="1"/>
      <protection/>
    </xf>
    <xf numFmtId="169" fontId="8" fillId="0" borderId="10" xfId="0" applyNumberFormat="1" applyFont="1" applyFill="1" applyBorder="1" applyAlignment="1" applyProtection="1">
      <alignment horizontal="left" vertical="top" wrapText="1"/>
      <protection/>
    </xf>
    <xf numFmtId="169" fontId="8" fillId="0" borderId="23" xfId="0" applyNumberFormat="1" applyFont="1" applyFill="1" applyBorder="1" applyAlignment="1" applyProtection="1">
      <alignment horizontal="left" vertical="top" wrapText="1"/>
      <protection/>
    </xf>
    <xf numFmtId="169" fontId="8" fillId="0" borderId="25" xfId="0" applyNumberFormat="1" applyFont="1" applyFill="1" applyBorder="1" applyAlignment="1" applyProtection="1">
      <alignment horizontal="left" vertical="top" wrapText="1"/>
      <protection/>
    </xf>
    <xf numFmtId="169" fontId="8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20" xfId="0" applyFont="1" applyBorder="1" applyAlignment="1" applyProtection="1">
      <alignment horizontal="left" wrapText="1" indent="1"/>
      <protection/>
    </xf>
    <xf numFmtId="169" fontId="8" fillId="0" borderId="36" xfId="0" applyNumberFormat="1" applyFont="1" applyFill="1" applyBorder="1" applyAlignment="1" applyProtection="1">
      <alignment/>
      <protection/>
    </xf>
    <xf numFmtId="169" fontId="8" fillId="0" borderId="37" xfId="0" applyNumberFormat="1" applyFont="1" applyFill="1" applyBorder="1" applyAlignment="1" applyProtection="1">
      <alignment/>
      <protection/>
    </xf>
    <xf numFmtId="169" fontId="8" fillId="0" borderId="38" xfId="0" applyNumberFormat="1" applyFont="1" applyFill="1" applyBorder="1" applyAlignment="1" applyProtection="1">
      <alignment/>
      <protection/>
    </xf>
    <xf numFmtId="169" fontId="8" fillId="0" borderId="39" xfId="0" applyNumberFormat="1" applyFont="1" applyFill="1" applyBorder="1" applyAlignment="1" applyProtection="1">
      <alignment/>
      <protection/>
    </xf>
    <xf numFmtId="169" fontId="8" fillId="0" borderId="40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vertical="top" wrapText="1"/>
      <protection/>
    </xf>
    <xf numFmtId="169" fontId="6" fillId="0" borderId="31" xfId="0" applyNumberFormat="1" applyFont="1" applyFill="1" applyBorder="1" applyAlignment="1" applyProtection="1">
      <alignment vertical="top"/>
      <protection/>
    </xf>
    <xf numFmtId="169" fontId="6" fillId="0" borderId="32" xfId="0" applyNumberFormat="1" applyFont="1" applyFill="1" applyBorder="1" applyAlignment="1" applyProtection="1">
      <alignment vertical="top"/>
      <protection/>
    </xf>
    <xf numFmtId="169" fontId="6" fillId="0" borderId="33" xfId="0" applyNumberFormat="1" applyFont="1" applyFill="1" applyBorder="1" applyAlignment="1" applyProtection="1">
      <alignment vertical="top"/>
      <protection/>
    </xf>
    <xf numFmtId="169" fontId="6" fillId="0" borderId="34" xfId="0" applyNumberFormat="1" applyFont="1" applyFill="1" applyBorder="1" applyAlignment="1" applyProtection="1">
      <alignment vertical="top"/>
      <protection/>
    </xf>
    <xf numFmtId="169" fontId="6" fillId="0" borderId="35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wrapText="1"/>
      <protection/>
    </xf>
    <xf numFmtId="0" fontId="8" fillId="0" borderId="20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169" fontId="8" fillId="0" borderId="41" xfId="0" applyNumberFormat="1" applyFont="1" applyBorder="1" applyAlignment="1" applyProtection="1">
      <alignment/>
      <protection/>
    </xf>
    <xf numFmtId="169" fontId="8" fillId="0" borderId="42" xfId="0" applyNumberFormat="1" applyFont="1" applyBorder="1" applyAlignment="1" applyProtection="1">
      <alignment/>
      <protection/>
    </xf>
    <xf numFmtId="169" fontId="8" fillId="0" borderId="43" xfId="0" applyNumberFormat="1" applyFont="1" applyBorder="1" applyAlignment="1" applyProtection="1">
      <alignment/>
      <protection/>
    </xf>
    <xf numFmtId="169" fontId="8" fillId="0" borderId="44" xfId="0" applyNumberFormat="1" applyFont="1" applyBorder="1" applyAlignment="1" applyProtection="1">
      <alignment/>
      <protection/>
    </xf>
    <xf numFmtId="169" fontId="6" fillId="0" borderId="23" xfId="0" applyNumberFormat="1" applyFont="1" applyFill="1" applyBorder="1" applyAlignment="1" applyProtection="1">
      <alignment/>
      <protection/>
    </xf>
    <xf numFmtId="169" fontId="6" fillId="0" borderId="24" xfId="0" applyNumberFormat="1" applyFont="1" applyFill="1" applyBorder="1" applyAlignment="1" applyProtection="1">
      <alignment/>
      <protection/>
    </xf>
    <xf numFmtId="169" fontId="6" fillId="0" borderId="25" xfId="0" applyNumberFormat="1" applyFont="1" applyFill="1" applyBorder="1" applyAlignment="1" applyProtection="1">
      <alignment/>
      <protection/>
    </xf>
    <xf numFmtId="169" fontId="6" fillId="0" borderId="0" xfId="0" applyNumberFormat="1" applyFont="1" applyFill="1" applyBorder="1" applyAlignment="1" applyProtection="1">
      <alignment/>
      <protection/>
    </xf>
    <xf numFmtId="0" fontId="8" fillId="0" borderId="20" xfId="0" applyFont="1" applyBorder="1" applyAlignment="1" applyProtection="1">
      <alignment horizontal="left" vertical="top" indent="1"/>
      <protection/>
    </xf>
    <xf numFmtId="169" fontId="6" fillId="0" borderId="21" xfId="0" applyNumberFormat="1" applyFont="1" applyBorder="1" applyAlignment="1" applyProtection="1">
      <alignment/>
      <protection/>
    </xf>
    <xf numFmtId="169" fontId="6" fillId="0" borderId="10" xfId="0" applyNumberFormat="1" applyFont="1" applyBorder="1" applyAlignment="1" applyProtection="1">
      <alignment/>
      <protection/>
    </xf>
    <xf numFmtId="169" fontId="6" fillId="0" borderId="22" xfId="0" applyNumberFormat="1" applyFont="1" applyBorder="1" applyAlignment="1" applyProtection="1">
      <alignment/>
      <protection/>
    </xf>
    <xf numFmtId="169" fontId="6" fillId="0" borderId="0" xfId="0" applyNumberFormat="1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169" fontId="8" fillId="0" borderId="16" xfId="0" applyNumberFormat="1" applyFont="1" applyBorder="1" applyAlignment="1" applyProtection="1">
      <alignment/>
      <protection/>
    </xf>
    <xf numFmtId="169" fontId="8" fillId="0" borderId="17" xfId="0" applyNumberFormat="1" applyFont="1" applyBorder="1" applyAlignment="1" applyProtection="1">
      <alignment/>
      <protection/>
    </xf>
    <xf numFmtId="169" fontId="8" fillId="0" borderId="18" xfId="0" applyNumberFormat="1" applyFont="1" applyBorder="1" applyAlignment="1" applyProtection="1">
      <alignment/>
      <protection/>
    </xf>
    <xf numFmtId="169" fontId="8" fillId="0" borderId="19" xfId="0" applyNumberFormat="1" applyFont="1" applyBorder="1" applyAlignment="1" applyProtection="1">
      <alignment/>
      <protection/>
    </xf>
    <xf numFmtId="0" fontId="8" fillId="0" borderId="15" xfId="0" applyFont="1" applyFill="1" applyBorder="1" applyAlignment="1" applyProtection="1">
      <alignment/>
      <protection/>
    </xf>
    <xf numFmtId="169" fontId="8" fillId="0" borderId="16" xfId="0" applyNumberFormat="1" applyFont="1" applyFill="1" applyBorder="1" applyAlignment="1" applyProtection="1">
      <alignment/>
      <protection/>
    </xf>
    <xf numFmtId="169" fontId="8" fillId="0" borderId="17" xfId="0" applyNumberFormat="1" applyFont="1" applyFill="1" applyBorder="1" applyAlignment="1" applyProtection="1">
      <alignment/>
      <protection/>
    </xf>
    <xf numFmtId="169" fontId="8" fillId="0" borderId="18" xfId="0" applyNumberFormat="1" applyFont="1" applyFill="1" applyBorder="1" applyAlignment="1" applyProtection="1">
      <alignment/>
      <protection/>
    </xf>
    <xf numFmtId="169" fontId="8" fillId="0" borderId="19" xfId="0" applyNumberFormat="1" applyFont="1" applyFill="1" applyBorder="1" applyAlignment="1" applyProtection="1">
      <alignment/>
      <protection/>
    </xf>
    <xf numFmtId="169" fontId="8" fillId="0" borderId="21" xfId="0" applyNumberFormat="1" applyFont="1" applyFill="1" applyBorder="1" applyAlignment="1" applyProtection="1">
      <alignment/>
      <protection/>
    </xf>
    <xf numFmtId="169" fontId="8" fillId="0" borderId="22" xfId="0" applyNumberFormat="1" applyFont="1" applyFill="1" applyBorder="1" applyAlignment="1" applyProtection="1">
      <alignment/>
      <protection/>
    </xf>
    <xf numFmtId="0" fontId="8" fillId="0" borderId="20" xfId="0" applyFont="1" applyFill="1" applyBorder="1" applyAlignment="1" applyProtection="1">
      <alignment horizontal="left" indent="1"/>
      <protection/>
    </xf>
    <xf numFmtId="0" fontId="7" fillId="0" borderId="20" xfId="0" applyFont="1" applyFill="1" applyBorder="1" applyAlignment="1" applyProtection="1">
      <alignment horizontal="left" indent="1"/>
      <protection/>
    </xf>
    <xf numFmtId="166" fontId="8" fillId="0" borderId="21" xfId="0" applyNumberFormat="1" applyFont="1" applyFill="1" applyBorder="1" applyAlignment="1" applyProtection="1">
      <alignment/>
      <protection/>
    </xf>
    <xf numFmtId="166" fontId="8" fillId="0" borderId="10" xfId="0" applyNumberFormat="1" applyFont="1" applyFill="1" applyBorder="1" applyAlignment="1" applyProtection="1">
      <alignment/>
      <protection/>
    </xf>
    <xf numFmtId="166" fontId="8" fillId="0" borderId="22" xfId="0" applyNumberFormat="1" applyFont="1" applyFill="1" applyBorder="1" applyAlignment="1" applyProtection="1">
      <alignment/>
      <protection/>
    </xf>
    <xf numFmtId="166" fontId="8" fillId="0" borderId="0" xfId="0" applyNumberFormat="1" applyFont="1" applyFill="1" applyBorder="1" applyAlignment="1" applyProtection="1">
      <alignment/>
      <protection/>
    </xf>
    <xf numFmtId="0" fontId="8" fillId="0" borderId="20" xfId="0" applyFont="1" applyFill="1" applyBorder="1" applyAlignment="1" applyProtection="1">
      <alignment horizontal="left" indent="2"/>
      <protection/>
    </xf>
    <xf numFmtId="167" fontId="8" fillId="0" borderId="21" xfId="42" applyNumberFormat="1" applyFont="1" applyFill="1" applyBorder="1" applyAlignment="1" applyProtection="1">
      <alignment/>
      <protection/>
    </xf>
    <xf numFmtId="167" fontId="8" fillId="0" borderId="10" xfId="42" applyNumberFormat="1" applyFont="1" applyFill="1" applyBorder="1" applyAlignment="1" applyProtection="1">
      <alignment/>
      <protection/>
    </xf>
    <xf numFmtId="167" fontId="8" fillId="0" borderId="22" xfId="42" applyNumberFormat="1" applyFont="1" applyFill="1" applyBorder="1" applyAlignment="1" applyProtection="1">
      <alignment/>
      <protection/>
    </xf>
    <xf numFmtId="167" fontId="8" fillId="0" borderId="0" xfId="42" applyNumberFormat="1" applyFont="1" applyFill="1" applyBorder="1" applyAlignment="1" applyProtection="1">
      <alignment/>
      <protection/>
    </xf>
    <xf numFmtId="166" fontId="8" fillId="0" borderId="16" xfId="0" applyNumberFormat="1" applyFont="1" applyFill="1" applyBorder="1" applyAlignment="1" applyProtection="1">
      <alignment/>
      <protection/>
    </xf>
    <xf numFmtId="166" fontId="8" fillId="0" borderId="17" xfId="0" applyNumberFormat="1" applyFont="1" applyFill="1" applyBorder="1" applyAlignment="1" applyProtection="1">
      <alignment/>
      <protection/>
    </xf>
    <xf numFmtId="166" fontId="8" fillId="0" borderId="18" xfId="0" applyNumberFormat="1" applyFont="1" applyFill="1" applyBorder="1" applyAlignment="1" applyProtection="1">
      <alignment/>
      <protection/>
    </xf>
    <xf numFmtId="166" fontId="8" fillId="0" borderId="19" xfId="0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horizontal="left" wrapText="1"/>
      <protection/>
    </xf>
    <xf numFmtId="0" fontId="8" fillId="0" borderId="0" xfId="0" applyFont="1" applyAlignment="1" applyProtection="1">
      <alignment/>
      <protection/>
    </xf>
    <xf numFmtId="0" fontId="4" fillId="0" borderId="19" xfId="0" applyFont="1" applyFill="1" applyBorder="1" applyAlignment="1" applyProtection="1">
      <alignment horizontal="left"/>
      <protection/>
    </xf>
    <xf numFmtId="0" fontId="5" fillId="0" borderId="19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45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45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84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23563700854</v>
      </c>
      <c r="C5" s="6">
        <v>26828736790</v>
      </c>
      <c r="D5" s="23">
        <v>28212575483</v>
      </c>
      <c r="E5" s="24">
        <v>30566791449</v>
      </c>
      <c r="F5" s="6">
        <v>30441247481</v>
      </c>
      <c r="G5" s="25">
        <v>30441247481</v>
      </c>
      <c r="H5" s="26">
        <v>30728407065</v>
      </c>
      <c r="I5" s="24">
        <v>31607359758</v>
      </c>
      <c r="J5" s="6">
        <v>33195231441</v>
      </c>
      <c r="K5" s="25">
        <v>34891289572</v>
      </c>
    </row>
    <row r="6" spans="1:11" ht="13.5">
      <c r="A6" s="22" t="s">
        <v>18</v>
      </c>
      <c r="B6" s="6">
        <v>66816596564</v>
      </c>
      <c r="C6" s="6">
        <v>74323281312</v>
      </c>
      <c r="D6" s="23">
        <v>80261511248</v>
      </c>
      <c r="E6" s="24">
        <v>90116489566</v>
      </c>
      <c r="F6" s="6">
        <v>88810975958</v>
      </c>
      <c r="G6" s="25">
        <v>88810975958</v>
      </c>
      <c r="H6" s="26">
        <v>83569719658</v>
      </c>
      <c r="I6" s="24">
        <v>96212138237</v>
      </c>
      <c r="J6" s="6">
        <v>103735012965</v>
      </c>
      <c r="K6" s="25">
        <v>111301147019</v>
      </c>
    </row>
    <row r="7" spans="1:11" ht="13.5">
      <c r="A7" s="22" t="s">
        <v>19</v>
      </c>
      <c r="B7" s="6">
        <v>1424351824</v>
      </c>
      <c r="C7" s="6">
        <v>1409819025</v>
      </c>
      <c r="D7" s="23">
        <v>973063420</v>
      </c>
      <c r="E7" s="24">
        <v>912305609</v>
      </c>
      <c r="F7" s="6">
        <v>747904260</v>
      </c>
      <c r="G7" s="25">
        <v>747904260</v>
      </c>
      <c r="H7" s="26">
        <v>679412315</v>
      </c>
      <c r="I7" s="24">
        <v>717253195</v>
      </c>
      <c r="J7" s="6">
        <v>742140683</v>
      </c>
      <c r="K7" s="25">
        <v>767584627</v>
      </c>
    </row>
    <row r="8" spans="1:11" ht="13.5">
      <c r="A8" s="22" t="s">
        <v>20</v>
      </c>
      <c r="B8" s="6">
        <v>17228134256</v>
      </c>
      <c r="C8" s="6">
        <v>22032939083</v>
      </c>
      <c r="D8" s="23">
        <v>23976765749</v>
      </c>
      <c r="E8" s="24">
        <v>25927992217</v>
      </c>
      <c r="F8" s="6">
        <v>23003446191</v>
      </c>
      <c r="G8" s="25">
        <v>23003446191</v>
      </c>
      <c r="H8" s="26">
        <v>27435205493</v>
      </c>
      <c r="I8" s="24">
        <v>22360963038</v>
      </c>
      <c r="J8" s="6">
        <v>23095556426</v>
      </c>
      <c r="K8" s="25">
        <v>23621399795</v>
      </c>
    </row>
    <row r="9" spans="1:11" ht="13.5">
      <c r="A9" s="22" t="s">
        <v>21</v>
      </c>
      <c r="B9" s="6">
        <v>14258368496</v>
      </c>
      <c r="C9" s="6">
        <v>39116293010</v>
      </c>
      <c r="D9" s="23">
        <v>14863453655</v>
      </c>
      <c r="E9" s="24">
        <v>17026351128</v>
      </c>
      <c r="F9" s="6">
        <v>13336025535</v>
      </c>
      <c r="G9" s="25">
        <v>13336025535</v>
      </c>
      <c r="H9" s="26">
        <v>14113931957</v>
      </c>
      <c r="I9" s="24">
        <v>13951255803</v>
      </c>
      <c r="J9" s="6">
        <v>14627871082</v>
      </c>
      <c r="K9" s="25">
        <v>15186467545</v>
      </c>
    </row>
    <row r="10" spans="1:11" ht="25.5">
      <c r="A10" s="27" t="s">
        <v>85</v>
      </c>
      <c r="B10" s="28">
        <f>SUM(B5:B9)</f>
        <v>123291151994</v>
      </c>
      <c r="C10" s="29">
        <f aca="true" t="shared" si="0" ref="C10:K10">SUM(C5:C9)</f>
        <v>163711069220</v>
      </c>
      <c r="D10" s="30">
        <f t="shared" si="0"/>
        <v>148287369555</v>
      </c>
      <c r="E10" s="28">
        <f t="shared" si="0"/>
        <v>164549929969</v>
      </c>
      <c r="F10" s="29">
        <f t="shared" si="0"/>
        <v>156339599425</v>
      </c>
      <c r="G10" s="31">
        <f t="shared" si="0"/>
        <v>156339599425</v>
      </c>
      <c r="H10" s="32">
        <f t="shared" si="0"/>
        <v>156526676488</v>
      </c>
      <c r="I10" s="28">
        <f t="shared" si="0"/>
        <v>164848970031</v>
      </c>
      <c r="J10" s="29">
        <f t="shared" si="0"/>
        <v>175395812597</v>
      </c>
      <c r="K10" s="31">
        <f t="shared" si="0"/>
        <v>185767888558</v>
      </c>
    </row>
    <row r="11" spans="1:11" ht="13.5">
      <c r="A11" s="22" t="s">
        <v>22</v>
      </c>
      <c r="B11" s="6">
        <v>29927572714</v>
      </c>
      <c r="C11" s="6">
        <v>34281807684</v>
      </c>
      <c r="D11" s="23">
        <v>39523799662</v>
      </c>
      <c r="E11" s="24">
        <v>41545661893</v>
      </c>
      <c r="F11" s="6">
        <v>41781786495</v>
      </c>
      <c r="G11" s="25">
        <v>41781786495</v>
      </c>
      <c r="H11" s="26">
        <v>42304337448</v>
      </c>
      <c r="I11" s="24">
        <v>43827285943</v>
      </c>
      <c r="J11" s="6">
        <v>46344248863</v>
      </c>
      <c r="K11" s="25">
        <v>48580785600</v>
      </c>
    </row>
    <row r="12" spans="1:11" ht="13.5">
      <c r="A12" s="22" t="s">
        <v>23</v>
      </c>
      <c r="B12" s="6">
        <v>569214200</v>
      </c>
      <c r="C12" s="6">
        <v>605692980</v>
      </c>
      <c r="D12" s="23">
        <v>624786834</v>
      </c>
      <c r="E12" s="24">
        <v>678107520</v>
      </c>
      <c r="F12" s="6">
        <v>674657723</v>
      </c>
      <c r="G12" s="25">
        <v>674657723</v>
      </c>
      <c r="H12" s="26">
        <v>659224773</v>
      </c>
      <c r="I12" s="24">
        <v>701374875</v>
      </c>
      <c r="J12" s="6">
        <v>731718582</v>
      </c>
      <c r="K12" s="25">
        <v>762360677</v>
      </c>
    </row>
    <row r="13" spans="1:11" ht="13.5">
      <c r="A13" s="22" t="s">
        <v>86</v>
      </c>
      <c r="B13" s="6">
        <v>10359919188</v>
      </c>
      <c r="C13" s="6">
        <v>10227285058</v>
      </c>
      <c r="D13" s="23">
        <v>9131864335</v>
      </c>
      <c r="E13" s="24">
        <v>10341806363</v>
      </c>
      <c r="F13" s="6">
        <v>10349488746</v>
      </c>
      <c r="G13" s="25">
        <v>10349488746</v>
      </c>
      <c r="H13" s="26">
        <v>8573569042</v>
      </c>
      <c r="I13" s="24">
        <v>10433754904</v>
      </c>
      <c r="J13" s="6">
        <v>10979850511</v>
      </c>
      <c r="K13" s="25">
        <v>11464595890</v>
      </c>
    </row>
    <row r="14" spans="1:11" ht="13.5">
      <c r="A14" s="22" t="s">
        <v>24</v>
      </c>
      <c r="B14" s="6">
        <v>6971713080</v>
      </c>
      <c r="C14" s="6">
        <v>6359552906</v>
      </c>
      <c r="D14" s="23">
        <v>6966106448</v>
      </c>
      <c r="E14" s="24">
        <v>6953169647</v>
      </c>
      <c r="F14" s="6">
        <v>5879631551</v>
      </c>
      <c r="G14" s="25">
        <v>5879631551</v>
      </c>
      <c r="H14" s="26">
        <v>5847547705</v>
      </c>
      <c r="I14" s="24">
        <v>6019316878</v>
      </c>
      <c r="J14" s="6">
        <v>6290141314</v>
      </c>
      <c r="K14" s="25">
        <v>6560511452</v>
      </c>
    </row>
    <row r="15" spans="1:11" ht="13.5">
      <c r="A15" s="22" t="s">
        <v>87</v>
      </c>
      <c r="B15" s="6">
        <v>46011414223</v>
      </c>
      <c r="C15" s="6">
        <v>48525159173</v>
      </c>
      <c r="D15" s="23">
        <v>54055658883</v>
      </c>
      <c r="E15" s="24">
        <v>57812996813</v>
      </c>
      <c r="F15" s="6">
        <v>56433915151</v>
      </c>
      <c r="G15" s="25">
        <v>56433915151</v>
      </c>
      <c r="H15" s="26">
        <v>55124442782</v>
      </c>
      <c r="I15" s="24">
        <v>61732632207</v>
      </c>
      <c r="J15" s="6">
        <v>66558088828</v>
      </c>
      <c r="K15" s="25">
        <v>71637264111</v>
      </c>
    </row>
    <row r="16" spans="1:11" ht="13.5">
      <c r="A16" s="22" t="s">
        <v>20</v>
      </c>
      <c r="B16" s="6">
        <v>1553062670</v>
      </c>
      <c r="C16" s="6">
        <v>1345512225</v>
      </c>
      <c r="D16" s="23">
        <v>5605724979</v>
      </c>
      <c r="E16" s="24">
        <v>832279677</v>
      </c>
      <c r="F16" s="6">
        <v>615499716</v>
      </c>
      <c r="G16" s="25">
        <v>615499716</v>
      </c>
      <c r="H16" s="26">
        <v>4750971092</v>
      </c>
      <c r="I16" s="24">
        <v>1213964824</v>
      </c>
      <c r="J16" s="6">
        <v>1288785345</v>
      </c>
      <c r="K16" s="25">
        <v>1366252990</v>
      </c>
    </row>
    <row r="17" spans="1:11" ht="13.5">
      <c r="A17" s="22" t="s">
        <v>25</v>
      </c>
      <c r="B17" s="6">
        <v>30672099395</v>
      </c>
      <c r="C17" s="6">
        <v>42520285169</v>
      </c>
      <c r="D17" s="23">
        <v>41874669161</v>
      </c>
      <c r="E17" s="24">
        <v>46468654099</v>
      </c>
      <c r="F17" s="6">
        <v>40793469173</v>
      </c>
      <c r="G17" s="25">
        <v>40793469173</v>
      </c>
      <c r="H17" s="26">
        <v>39928962030</v>
      </c>
      <c r="I17" s="24">
        <v>40237509228</v>
      </c>
      <c r="J17" s="6">
        <v>42094335381</v>
      </c>
      <c r="K17" s="25">
        <v>44222705137</v>
      </c>
    </row>
    <row r="18" spans="1:11" ht="13.5">
      <c r="A18" s="33" t="s">
        <v>26</v>
      </c>
      <c r="B18" s="34">
        <f>SUM(B11:B17)</f>
        <v>126064995470</v>
      </c>
      <c r="C18" s="35">
        <f aca="true" t="shared" si="1" ref="C18:K18">SUM(C11:C17)</f>
        <v>143865295195</v>
      </c>
      <c r="D18" s="36">
        <f t="shared" si="1"/>
        <v>157782610302</v>
      </c>
      <c r="E18" s="34">
        <f t="shared" si="1"/>
        <v>164632676012</v>
      </c>
      <c r="F18" s="35">
        <f t="shared" si="1"/>
        <v>156528448555</v>
      </c>
      <c r="G18" s="37">
        <f t="shared" si="1"/>
        <v>156528448555</v>
      </c>
      <c r="H18" s="38">
        <f t="shared" si="1"/>
        <v>157189054872</v>
      </c>
      <c r="I18" s="34">
        <f t="shared" si="1"/>
        <v>164165838859</v>
      </c>
      <c r="J18" s="35">
        <f t="shared" si="1"/>
        <v>174287168824</v>
      </c>
      <c r="K18" s="37">
        <f t="shared" si="1"/>
        <v>184594475857</v>
      </c>
    </row>
    <row r="19" spans="1:11" ht="13.5">
      <c r="A19" s="33" t="s">
        <v>27</v>
      </c>
      <c r="B19" s="39">
        <f>+B10-B18</f>
        <v>-2773843476</v>
      </c>
      <c r="C19" s="40">
        <f aca="true" t="shared" si="2" ref="C19:K19">+C10-C18</f>
        <v>19845774025</v>
      </c>
      <c r="D19" s="41">
        <f t="shared" si="2"/>
        <v>-9495240747</v>
      </c>
      <c r="E19" s="39">
        <f t="shared" si="2"/>
        <v>-82746043</v>
      </c>
      <c r="F19" s="40">
        <f t="shared" si="2"/>
        <v>-188849130</v>
      </c>
      <c r="G19" s="42">
        <f t="shared" si="2"/>
        <v>-188849130</v>
      </c>
      <c r="H19" s="43">
        <f t="shared" si="2"/>
        <v>-662378384</v>
      </c>
      <c r="I19" s="39">
        <f t="shared" si="2"/>
        <v>683131172</v>
      </c>
      <c r="J19" s="40">
        <f t="shared" si="2"/>
        <v>1108643773</v>
      </c>
      <c r="K19" s="42">
        <f t="shared" si="2"/>
        <v>1173412701</v>
      </c>
    </row>
    <row r="20" spans="1:11" ht="25.5">
      <c r="A20" s="44" t="s">
        <v>28</v>
      </c>
      <c r="B20" s="45">
        <v>4617584292</v>
      </c>
      <c r="C20" s="46">
        <v>7455580501</v>
      </c>
      <c r="D20" s="47">
        <v>5839169215</v>
      </c>
      <c r="E20" s="45">
        <v>7703906132</v>
      </c>
      <c r="F20" s="46">
        <v>8142382306</v>
      </c>
      <c r="G20" s="48">
        <v>8142382306</v>
      </c>
      <c r="H20" s="49">
        <v>5247271903</v>
      </c>
      <c r="I20" s="45">
        <v>7329813729</v>
      </c>
      <c r="J20" s="46">
        <v>7963358041</v>
      </c>
      <c r="K20" s="48">
        <v>8073036477</v>
      </c>
    </row>
    <row r="21" spans="1:11" ht="63.75">
      <c r="A21" s="50" t="s">
        <v>88</v>
      </c>
      <c r="B21" s="51">
        <v>3584787860</v>
      </c>
      <c r="C21" s="52">
        <v>1381563629</v>
      </c>
      <c r="D21" s="53">
        <v>2929536144</v>
      </c>
      <c r="E21" s="51">
        <v>589935579</v>
      </c>
      <c r="F21" s="52">
        <v>740415852</v>
      </c>
      <c r="G21" s="54">
        <v>740415852</v>
      </c>
      <c r="H21" s="55">
        <v>2725856202</v>
      </c>
      <c r="I21" s="51">
        <v>918326041</v>
      </c>
      <c r="J21" s="52">
        <v>918621973</v>
      </c>
      <c r="K21" s="54">
        <v>992154809</v>
      </c>
    </row>
    <row r="22" spans="1:11" ht="25.5">
      <c r="A22" s="56" t="s">
        <v>89</v>
      </c>
      <c r="B22" s="57">
        <f>SUM(B19:B21)</f>
        <v>5428528676</v>
      </c>
      <c r="C22" s="58">
        <f aca="true" t="shared" si="3" ref="C22:K22">SUM(C19:C21)</f>
        <v>28682918155</v>
      </c>
      <c r="D22" s="59">
        <f t="shared" si="3"/>
        <v>-726535388</v>
      </c>
      <c r="E22" s="57">
        <f t="shared" si="3"/>
        <v>8211095668</v>
      </c>
      <c r="F22" s="58">
        <f t="shared" si="3"/>
        <v>8693949028</v>
      </c>
      <c r="G22" s="60">
        <f t="shared" si="3"/>
        <v>8693949028</v>
      </c>
      <c r="H22" s="61">
        <f t="shared" si="3"/>
        <v>7310749721</v>
      </c>
      <c r="I22" s="57">
        <f t="shared" si="3"/>
        <v>8931270942</v>
      </c>
      <c r="J22" s="58">
        <f t="shared" si="3"/>
        <v>9990623787</v>
      </c>
      <c r="K22" s="60">
        <f t="shared" si="3"/>
        <v>10238603987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5428528676</v>
      </c>
      <c r="C24" s="40">
        <f aca="true" t="shared" si="4" ref="C24:K24">SUM(C22:C23)</f>
        <v>28682918155</v>
      </c>
      <c r="D24" s="41">
        <f t="shared" si="4"/>
        <v>-726535388</v>
      </c>
      <c r="E24" s="39">
        <f t="shared" si="4"/>
        <v>8211095668</v>
      </c>
      <c r="F24" s="40">
        <f t="shared" si="4"/>
        <v>8693949028</v>
      </c>
      <c r="G24" s="42">
        <f t="shared" si="4"/>
        <v>8693949028</v>
      </c>
      <c r="H24" s="43">
        <f t="shared" si="4"/>
        <v>7310749721</v>
      </c>
      <c r="I24" s="39">
        <f t="shared" si="4"/>
        <v>8931270942</v>
      </c>
      <c r="J24" s="40">
        <f t="shared" si="4"/>
        <v>9990623787</v>
      </c>
      <c r="K24" s="42">
        <f t="shared" si="4"/>
        <v>10238603987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90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16179542194</v>
      </c>
      <c r="C27" s="7">
        <v>4662219479</v>
      </c>
      <c r="D27" s="69">
        <v>11553431964</v>
      </c>
      <c r="E27" s="70">
        <v>15423965907</v>
      </c>
      <c r="F27" s="7">
        <v>17544602191</v>
      </c>
      <c r="G27" s="71">
        <v>17544602191</v>
      </c>
      <c r="H27" s="72">
        <v>13879502253</v>
      </c>
      <c r="I27" s="70">
        <v>17471284475</v>
      </c>
      <c r="J27" s="7">
        <v>17617703779</v>
      </c>
      <c r="K27" s="71">
        <v>17886218763</v>
      </c>
    </row>
    <row r="28" spans="1:11" ht="13.5">
      <c r="A28" s="73" t="s">
        <v>33</v>
      </c>
      <c r="B28" s="6">
        <v>4200007351</v>
      </c>
      <c r="C28" s="6">
        <v>2653053255</v>
      </c>
      <c r="D28" s="23">
        <v>5632091006</v>
      </c>
      <c r="E28" s="24">
        <v>6918619125</v>
      </c>
      <c r="F28" s="6">
        <v>8542346542</v>
      </c>
      <c r="G28" s="25">
        <v>8542346542</v>
      </c>
      <c r="H28" s="26">
        <v>0</v>
      </c>
      <c r="I28" s="24">
        <v>7887760158</v>
      </c>
      <c r="J28" s="6">
        <v>8443778235</v>
      </c>
      <c r="K28" s="25">
        <v>8582266776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2927923474</v>
      </c>
      <c r="C30" s="6">
        <v>3027571866</v>
      </c>
      <c r="D30" s="23">
        <v>4091404843</v>
      </c>
      <c r="E30" s="24">
        <v>5727190259</v>
      </c>
      <c r="F30" s="6">
        <v>6256215138</v>
      </c>
      <c r="G30" s="25">
        <v>6256215138</v>
      </c>
      <c r="H30" s="26">
        <v>0</v>
      </c>
      <c r="I30" s="24">
        <v>6053938309</v>
      </c>
      <c r="J30" s="6">
        <v>5620996355</v>
      </c>
      <c r="K30" s="25">
        <v>5422647133</v>
      </c>
    </row>
    <row r="31" spans="1:11" ht="13.5">
      <c r="A31" s="22" t="s">
        <v>35</v>
      </c>
      <c r="B31" s="6">
        <v>3348613948</v>
      </c>
      <c r="C31" s="6">
        <v>1078178207</v>
      </c>
      <c r="D31" s="23">
        <v>1697679388</v>
      </c>
      <c r="E31" s="24">
        <v>2775546523</v>
      </c>
      <c r="F31" s="6">
        <v>2739990511</v>
      </c>
      <c r="G31" s="25">
        <v>2739990511</v>
      </c>
      <c r="H31" s="26">
        <v>0</v>
      </c>
      <c r="I31" s="24">
        <v>3542055008</v>
      </c>
      <c r="J31" s="6">
        <v>3567321189</v>
      </c>
      <c r="K31" s="25">
        <v>3897958854</v>
      </c>
    </row>
    <row r="32" spans="1:11" ht="13.5">
      <c r="A32" s="33" t="s">
        <v>36</v>
      </c>
      <c r="B32" s="7">
        <f>SUM(B28:B31)</f>
        <v>10476544773</v>
      </c>
      <c r="C32" s="7">
        <f aca="true" t="shared" si="5" ref="C32:K32">SUM(C28:C31)</f>
        <v>6758803328</v>
      </c>
      <c r="D32" s="69">
        <f t="shared" si="5"/>
        <v>11421175237</v>
      </c>
      <c r="E32" s="70">
        <f t="shared" si="5"/>
        <v>15421355907</v>
      </c>
      <c r="F32" s="7">
        <f t="shared" si="5"/>
        <v>17538552191</v>
      </c>
      <c r="G32" s="71">
        <f t="shared" si="5"/>
        <v>17538552191</v>
      </c>
      <c r="H32" s="72">
        <f t="shared" si="5"/>
        <v>0</v>
      </c>
      <c r="I32" s="70">
        <f t="shared" si="5"/>
        <v>17483753475</v>
      </c>
      <c r="J32" s="7">
        <f t="shared" si="5"/>
        <v>17632095779</v>
      </c>
      <c r="K32" s="71">
        <f t="shared" si="5"/>
        <v>17902872763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70176172870</v>
      </c>
      <c r="C35" s="6">
        <v>56463892782</v>
      </c>
      <c r="D35" s="23">
        <v>39049356688</v>
      </c>
      <c r="E35" s="24">
        <v>75360201966</v>
      </c>
      <c r="F35" s="6">
        <v>45655305352</v>
      </c>
      <c r="G35" s="25">
        <v>45655305352</v>
      </c>
      <c r="H35" s="26">
        <v>40621377937</v>
      </c>
      <c r="I35" s="24">
        <v>42779137437</v>
      </c>
      <c r="J35" s="6">
        <v>45402411472</v>
      </c>
      <c r="K35" s="25">
        <v>47965681496</v>
      </c>
    </row>
    <row r="36" spans="1:11" ht="13.5">
      <c r="A36" s="22" t="s">
        <v>39</v>
      </c>
      <c r="B36" s="6">
        <v>177675943846</v>
      </c>
      <c r="C36" s="6">
        <v>204558096744</v>
      </c>
      <c r="D36" s="23">
        <v>160666596826</v>
      </c>
      <c r="E36" s="24">
        <v>109030597306</v>
      </c>
      <c r="F36" s="6">
        <v>228649865015</v>
      </c>
      <c r="G36" s="25">
        <v>228649865015</v>
      </c>
      <c r="H36" s="26">
        <v>148173985520</v>
      </c>
      <c r="I36" s="24">
        <v>236911282779</v>
      </c>
      <c r="J36" s="6">
        <v>243022365129</v>
      </c>
      <c r="K36" s="25">
        <v>248410536889</v>
      </c>
    </row>
    <row r="37" spans="1:11" ht="13.5">
      <c r="A37" s="22" t="s">
        <v>40</v>
      </c>
      <c r="B37" s="6">
        <v>64961836031</v>
      </c>
      <c r="C37" s="6">
        <v>67926138993</v>
      </c>
      <c r="D37" s="23">
        <v>66010978966</v>
      </c>
      <c r="E37" s="24">
        <v>17459486496</v>
      </c>
      <c r="F37" s="6">
        <v>46923992764</v>
      </c>
      <c r="G37" s="25">
        <v>46923992764</v>
      </c>
      <c r="H37" s="26">
        <v>59248518327</v>
      </c>
      <c r="I37" s="24">
        <v>40569844962</v>
      </c>
      <c r="J37" s="6">
        <v>41104910656</v>
      </c>
      <c r="K37" s="25">
        <v>38340493883</v>
      </c>
    </row>
    <row r="38" spans="1:11" ht="13.5">
      <c r="A38" s="22" t="s">
        <v>41</v>
      </c>
      <c r="B38" s="6">
        <v>46502945227</v>
      </c>
      <c r="C38" s="6">
        <v>51678812984</v>
      </c>
      <c r="D38" s="23">
        <v>53682187886</v>
      </c>
      <c r="E38" s="24">
        <v>16040373112</v>
      </c>
      <c r="F38" s="6">
        <v>60724830590</v>
      </c>
      <c r="G38" s="25">
        <v>60724830590</v>
      </c>
      <c r="H38" s="26">
        <v>24495120866</v>
      </c>
      <c r="I38" s="24">
        <v>57935530792</v>
      </c>
      <c r="J38" s="6">
        <v>58780240710</v>
      </c>
      <c r="K38" s="25">
        <v>65299970049</v>
      </c>
    </row>
    <row r="39" spans="1:11" ht="13.5">
      <c r="A39" s="22" t="s">
        <v>42</v>
      </c>
      <c r="B39" s="6">
        <v>131368457012</v>
      </c>
      <c r="C39" s="6">
        <v>115923785941</v>
      </c>
      <c r="D39" s="23">
        <v>82244824616</v>
      </c>
      <c r="E39" s="24">
        <v>145369554525</v>
      </c>
      <c r="F39" s="6">
        <v>107537924082</v>
      </c>
      <c r="G39" s="25">
        <v>107537924082</v>
      </c>
      <c r="H39" s="26">
        <v>97899795386</v>
      </c>
      <c r="I39" s="24">
        <v>121134572564</v>
      </c>
      <c r="J39" s="6">
        <v>122485360287</v>
      </c>
      <c r="K39" s="25">
        <v>124354678407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2738615917</v>
      </c>
      <c r="C42" s="6">
        <v>4272396137</v>
      </c>
      <c r="D42" s="23">
        <v>64063835064</v>
      </c>
      <c r="E42" s="24">
        <v>134166911790</v>
      </c>
      <c r="F42" s="6">
        <v>82000528607</v>
      </c>
      <c r="G42" s="25">
        <v>82000528607</v>
      </c>
      <c r="H42" s="26">
        <v>110316988858</v>
      </c>
      <c r="I42" s="24">
        <v>27673983796</v>
      </c>
      <c r="J42" s="6">
        <v>42437935513</v>
      </c>
      <c r="K42" s="25">
        <v>48103310802</v>
      </c>
    </row>
    <row r="43" spans="1:11" ht="13.5">
      <c r="A43" s="22" t="s">
        <v>45</v>
      </c>
      <c r="B43" s="6">
        <v>-3076027476</v>
      </c>
      <c r="C43" s="6">
        <v>3663921661</v>
      </c>
      <c r="D43" s="23">
        <v>-3955301423</v>
      </c>
      <c r="E43" s="24">
        <v>-13175658007</v>
      </c>
      <c r="F43" s="6">
        <v>-11847296392</v>
      </c>
      <c r="G43" s="25">
        <v>-11847296392</v>
      </c>
      <c r="H43" s="26">
        <v>-575876314</v>
      </c>
      <c r="I43" s="24">
        <v>-9900541324</v>
      </c>
      <c r="J43" s="6">
        <v>-7048720546</v>
      </c>
      <c r="K43" s="25">
        <v>-8531307020</v>
      </c>
    </row>
    <row r="44" spans="1:11" ht="13.5">
      <c r="A44" s="22" t="s">
        <v>46</v>
      </c>
      <c r="B44" s="6">
        <v>2194144437</v>
      </c>
      <c r="C44" s="6">
        <v>-105059183</v>
      </c>
      <c r="D44" s="23">
        <v>361464552</v>
      </c>
      <c r="E44" s="24">
        <v>1814724093</v>
      </c>
      <c r="F44" s="6">
        <v>2325382572</v>
      </c>
      <c r="G44" s="25">
        <v>2325382572</v>
      </c>
      <c r="H44" s="26">
        <v>52055122</v>
      </c>
      <c r="I44" s="24">
        <v>3034551907</v>
      </c>
      <c r="J44" s="6">
        <v>4939568702</v>
      </c>
      <c r="K44" s="25">
        <v>7781443274</v>
      </c>
    </row>
    <row r="45" spans="1:11" ht="13.5">
      <c r="A45" s="33" t="s">
        <v>47</v>
      </c>
      <c r="B45" s="7">
        <v>6863429087</v>
      </c>
      <c r="C45" s="7">
        <v>11179313790</v>
      </c>
      <c r="D45" s="69">
        <v>70440118950</v>
      </c>
      <c r="E45" s="70">
        <v>129589976400</v>
      </c>
      <c r="F45" s="7">
        <v>77736829782</v>
      </c>
      <c r="G45" s="71">
        <v>77736829782</v>
      </c>
      <c r="H45" s="72">
        <v>114802843822</v>
      </c>
      <c r="I45" s="70">
        <v>27119780453</v>
      </c>
      <c r="J45" s="7">
        <v>49316028199</v>
      </c>
      <c r="K45" s="71">
        <v>58089415946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12989904434</v>
      </c>
      <c r="C48" s="6">
        <v>12269935270</v>
      </c>
      <c r="D48" s="23">
        <v>8850628640</v>
      </c>
      <c r="E48" s="24">
        <v>83872514864</v>
      </c>
      <c r="F48" s="6">
        <v>22300492808</v>
      </c>
      <c r="G48" s="25">
        <v>22300492808</v>
      </c>
      <c r="H48" s="26">
        <v>6275156471</v>
      </c>
      <c r="I48" s="24">
        <v>10562683801</v>
      </c>
      <c r="J48" s="6">
        <v>12618333702</v>
      </c>
      <c r="K48" s="25">
        <v>16304393873</v>
      </c>
    </row>
    <row r="49" spans="1:11" ht="13.5">
      <c r="A49" s="22" t="s">
        <v>50</v>
      </c>
      <c r="B49" s="6">
        <f>+B75</f>
        <v>63414752621.20166</v>
      </c>
      <c r="C49" s="6">
        <f aca="true" t="shared" si="6" ref="C49:K49">+C75</f>
        <v>117421960998.19032</v>
      </c>
      <c r="D49" s="23">
        <f t="shared" si="6"/>
        <v>68369415206.344604</v>
      </c>
      <c r="E49" s="24">
        <f t="shared" si="6"/>
        <v>28557106590.46196</v>
      </c>
      <c r="F49" s="6">
        <f t="shared" si="6"/>
        <v>19032459603.044193</v>
      </c>
      <c r="G49" s="25">
        <f t="shared" si="6"/>
        <v>19032459603.044193</v>
      </c>
      <c r="H49" s="26">
        <f t="shared" si="6"/>
        <v>55928799286.71741</v>
      </c>
      <c r="I49" s="24">
        <f t="shared" si="6"/>
        <v>11589677124.75002</v>
      </c>
      <c r="J49" s="6">
        <f t="shared" si="6"/>
        <v>11080494255.543865</v>
      </c>
      <c r="K49" s="25">
        <f t="shared" si="6"/>
        <v>8292316771.227577</v>
      </c>
    </row>
    <row r="50" spans="1:11" ht="13.5">
      <c r="A50" s="33" t="s">
        <v>51</v>
      </c>
      <c r="B50" s="7">
        <f>+B48-B49</f>
        <v>-50424848187.20166</v>
      </c>
      <c r="C50" s="7">
        <f aca="true" t="shared" si="7" ref="C50:K50">+C48-C49</f>
        <v>-105152025728.19032</v>
      </c>
      <c r="D50" s="69">
        <f t="shared" si="7"/>
        <v>-59518786566.344604</v>
      </c>
      <c r="E50" s="70">
        <f t="shared" si="7"/>
        <v>55315408273.53804</v>
      </c>
      <c r="F50" s="7">
        <f t="shared" si="7"/>
        <v>3268033204.9558067</v>
      </c>
      <c r="G50" s="71">
        <f t="shared" si="7"/>
        <v>3268033204.9558067</v>
      </c>
      <c r="H50" s="72">
        <f t="shared" si="7"/>
        <v>-49653642815.71741</v>
      </c>
      <c r="I50" s="70">
        <f t="shared" si="7"/>
        <v>-1026993323.7500191</v>
      </c>
      <c r="J50" s="7">
        <f t="shared" si="7"/>
        <v>1537839446.4561348</v>
      </c>
      <c r="K50" s="71">
        <f t="shared" si="7"/>
        <v>8012077101.772423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152904811230</v>
      </c>
      <c r="C53" s="6">
        <v>164432796188</v>
      </c>
      <c r="D53" s="23">
        <v>148030020692</v>
      </c>
      <c r="E53" s="24">
        <v>105963600865</v>
      </c>
      <c r="F53" s="6">
        <v>222366580187</v>
      </c>
      <c r="G53" s="25">
        <v>222366580187</v>
      </c>
      <c r="H53" s="26">
        <v>137169156446</v>
      </c>
      <c r="I53" s="24">
        <v>215154734241</v>
      </c>
      <c r="J53" s="6">
        <v>217802668643</v>
      </c>
      <c r="K53" s="25">
        <v>219641762204</v>
      </c>
    </row>
    <row r="54" spans="1:11" ht="13.5">
      <c r="A54" s="22" t="s">
        <v>54</v>
      </c>
      <c r="B54" s="6">
        <v>0</v>
      </c>
      <c r="C54" s="6">
        <v>10116452847</v>
      </c>
      <c r="D54" s="23">
        <v>9093499904</v>
      </c>
      <c r="E54" s="24">
        <v>10330965566</v>
      </c>
      <c r="F54" s="6">
        <v>10338415746</v>
      </c>
      <c r="G54" s="25">
        <v>10338415746</v>
      </c>
      <c r="H54" s="26">
        <v>8573563542</v>
      </c>
      <c r="I54" s="24">
        <v>10430263927</v>
      </c>
      <c r="J54" s="6">
        <v>10976337931</v>
      </c>
      <c r="K54" s="25">
        <v>11461060244</v>
      </c>
    </row>
    <row r="55" spans="1:11" ht="13.5">
      <c r="A55" s="22" t="s">
        <v>55</v>
      </c>
      <c r="B55" s="6">
        <v>8073579761</v>
      </c>
      <c r="C55" s="6">
        <v>-11863406534</v>
      </c>
      <c r="D55" s="23">
        <v>7232549413</v>
      </c>
      <c r="E55" s="24">
        <v>8312001071</v>
      </c>
      <c r="F55" s="6">
        <v>10380671092</v>
      </c>
      <c r="G55" s="25">
        <v>10380671092</v>
      </c>
      <c r="H55" s="26">
        <v>7969620881</v>
      </c>
      <c r="I55" s="24">
        <v>8860738130</v>
      </c>
      <c r="J55" s="6">
        <v>9598351466</v>
      </c>
      <c r="K55" s="25">
        <v>9894003634</v>
      </c>
    </row>
    <row r="56" spans="1:11" ht="13.5">
      <c r="A56" s="22" t="s">
        <v>56</v>
      </c>
      <c r="B56" s="6">
        <v>4152989416</v>
      </c>
      <c r="C56" s="6">
        <v>6086544288</v>
      </c>
      <c r="D56" s="23">
        <v>6643274274</v>
      </c>
      <c r="E56" s="24">
        <v>14544072362</v>
      </c>
      <c r="F56" s="6">
        <v>7518145690</v>
      </c>
      <c r="G56" s="25">
        <v>7518145690</v>
      </c>
      <c r="H56" s="26">
        <v>6665929987</v>
      </c>
      <c r="I56" s="24">
        <v>7488236318</v>
      </c>
      <c r="J56" s="6">
        <v>7831923684</v>
      </c>
      <c r="K56" s="25">
        <v>8210483085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5720245572</v>
      </c>
      <c r="C59" s="6">
        <v>6094802795</v>
      </c>
      <c r="D59" s="23">
        <v>5972311224</v>
      </c>
      <c r="E59" s="24">
        <v>6429814219</v>
      </c>
      <c r="F59" s="6">
        <v>6310139216</v>
      </c>
      <c r="G59" s="25">
        <v>6310139216</v>
      </c>
      <c r="H59" s="26">
        <v>6213557329</v>
      </c>
      <c r="I59" s="24">
        <v>6489124646</v>
      </c>
      <c r="J59" s="6">
        <v>6818778630</v>
      </c>
      <c r="K59" s="25">
        <v>7275637033</v>
      </c>
    </row>
    <row r="60" spans="1:11" ht="13.5">
      <c r="A60" s="90" t="s">
        <v>59</v>
      </c>
      <c r="B60" s="6">
        <v>5176902274</v>
      </c>
      <c r="C60" s="6">
        <v>5894679933</v>
      </c>
      <c r="D60" s="23">
        <v>5534323016</v>
      </c>
      <c r="E60" s="24">
        <v>6778739651</v>
      </c>
      <c r="F60" s="6">
        <v>6807955025</v>
      </c>
      <c r="G60" s="25">
        <v>6807955025</v>
      </c>
      <c r="H60" s="26">
        <v>6319185198</v>
      </c>
      <c r="I60" s="24">
        <v>6978426478</v>
      </c>
      <c r="J60" s="6">
        <v>7465810744</v>
      </c>
      <c r="K60" s="25">
        <v>7977392740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54278</v>
      </c>
      <c r="C62" s="98">
        <v>48564</v>
      </c>
      <c r="D62" s="99">
        <v>23853</v>
      </c>
      <c r="E62" s="97">
        <v>37801</v>
      </c>
      <c r="F62" s="98">
        <v>37801</v>
      </c>
      <c r="G62" s="99">
        <v>37801</v>
      </c>
      <c r="H62" s="100">
        <v>12920</v>
      </c>
      <c r="I62" s="97">
        <v>12920</v>
      </c>
      <c r="J62" s="98">
        <v>12920</v>
      </c>
      <c r="K62" s="99">
        <v>12920</v>
      </c>
    </row>
    <row r="63" spans="1:11" ht="13.5">
      <c r="A63" s="96" t="s">
        <v>62</v>
      </c>
      <c r="B63" s="97">
        <v>54226</v>
      </c>
      <c r="C63" s="98">
        <v>52619</v>
      </c>
      <c r="D63" s="99">
        <v>5576</v>
      </c>
      <c r="E63" s="97">
        <v>48748</v>
      </c>
      <c r="F63" s="98">
        <v>50358</v>
      </c>
      <c r="G63" s="99">
        <v>50358</v>
      </c>
      <c r="H63" s="100">
        <v>3743</v>
      </c>
      <c r="I63" s="97">
        <v>2133</v>
      </c>
      <c r="J63" s="98">
        <v>0</v>
      </c>
      <c r="K63" s="99">
        <v>0</v>
      </c>
    </row>
    <row r="64" spans="1:11" ht="13.5">
      <c r="A64" s="96" t="s">
        <v>63</v>
      </c>
      <c r="B64" s="97">
        <v>142256</v>
      </c>
      <c r="C64" s="98">
        <v>116141</v>
      </c>
      <c r="D64" s="99">
        <v>79979</v>
      </c>
      <c r="E64" s="97">
        <v>116715</v>
      </c>
      <c r="F64" s="98">
        <v>116715</v>
      </c>
      <c r="G64" s="99">
        <v>116715</v>
      </c>
      <c r="H64" s="100">
        <v>80379</v>
      </c>
      <c r="I64" s="97">
        <v>80781</v>
      </c>
      <c r="J64" s="98">
        <v>80781</v>
      </c>
      <c r="K64" s="99">
        <v>80781</v>
      </c>
    </row>
    <row r="65" spans="1:11" ht="13.5">
      <c r="A65" s="96" t="s">
        <v>64</v>
      </c>
      <c r="B65" s="97">
        <v>262811</v>
      </c>
      <c r="C65" s="98">
        <v>263130</v>
      </c>
      <c r="D65" s="99">
        <v>0</v>
      </c>
      <c r="E65" s="97">
        <v>328921</v>
      </c>
      <c r="F65" s="98">
        <v>328921</v>
      </c>
      <c r="G65" s="99">
        <v>328921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91</v>
      </c>
      <c r="B70" s="5">
        <f>IF(ISERROR(B71/B72),0,(B71/B72))</f>
        <v>0.017526277809783344</v>
      </c>
      <c r="C70" s="5">
        <f aca="true" t="shared" si="8" ref="C70:K70">IF(ISERROR(C71/C72),0,(C71/C72))</f>
        <v>0.010340853691289327</v>
      </c>
      <c r="D70" s="5">
        <f t="shared" si="8"/>
        <v>0.4785016374399206</v>
      </c>
      <c r="E70" s="5">
        <f t="shared" si="8"/>
        <v>1.0675684057576922</v>
      </c>
      <c r="F70" s="5">
        <f t="shared" si="8"/>
        <v>1.118021876921994</v>
      </c>
      <c r="G70" s="5">
        <f t="shared" si="8"/>
        <v>1.118021876921994</v>
      </c>
      <c r="H70" s="5">
        <f t="shared" si="8"/>
        <v>0.8381450779158895</v>
      </c>
      <c r="I70" s="5">
        <f t="shared" si="8"/>
        <v>0.9386742675010765</v>
      </c>
      <c r="J70" s="5">
        <f t="shared" si="8"/>
        <v>0.95665572544639</v>
      </c>
      <c r="K70" s="5">
        <f t="shared" si="8"/>
        <v>0.9829772442271769</v>
      </c>
    </row>
    <row r="71" spans="1:11" ht="12.75" hidden="1">
      <c r="A71" s="1" t="s">
        <v>92</v>
      </c>
      <c r="B71" s="2">
        <f>+B83</f>
        <v>1803294330</v>
      </c>
      <c r="C71" s="2">
        <f aca="true" t="shared" si="9" ref="C71:K71">+C83</f>
        <v>1422912740</v>
      </c>
      <c r="D71" s="2">
        <f t="shared" si="9"/>
        <v>57187047192</v>
      </c>
      <c r="E71" s="2">
        <f t="shared" si="9"/>
        <v>145014150731</v>
      </c>
      <c r="F71" s="2">
        <f t="shared" si="9"/>
        <v>145914425244</v>
      </c>
      <c r="G71" s="2">
        <f t="shared" si="9"/>
        <v>145914425244</v>
      </c>
      <c r="H71" s="2">
        <f t="shared" si="9"/>
        <v>105479218953</v>
      </c>
      <c r="I71" s="2">
        <f t="shared" si="9"/>
        <v>131095791211</v>
      </c>
      <c r="J71" s="2">
        <f t="shared" si="9"/>
        <v>142901970185</v>
      </c>
      <c r="K71" s="2">
        <f t="shared" si="9"/>
        <v>156411971606</v>
      </c>
    </row>
    <row r="72" spans="1:11" ht="12.75" hidden="1">
      <c r="A72" s="1" t="s">
        <v>93</v>
      </c>
      <c r="B72" s="2">
        <f>+B77</f>
        <v>102890890443</v>
      </c>
      <c r="C72" s="2">
        <f aca="true" t="shared" si="10" ref="C72:K72">+C77</f>
        <v>137601090053</v>
      </c>
      <c r="D72" s="2">
        <f t="shared" si="10"/>
        <v>119512751300</v>
      </c>
      <c r="E72" s="2">
        <f t="shared" si="10"/>
        <v>135835933275</v>
      </c>
      <c r="F72" s="2">
        <f t="shared" si="10"/>
        <v>130511243345</v>
      </c>
      <c r="G72" s="2">
        <f t="shared" si="10"/>
        <v>130511243345</v>
      </c>
      <c r="H72" s="2">
        <f t="shared" si="10"/>
        <v>125848402302</v>
      </c>
      <c r="I72" s="2">
        <f t="shared" si="10"/>
        <v>139660578488</v>
      </c>
      <c r="J72" s="2">
        <f t="shared" si="10"/>
        <v>149376590119</v>
      </c>
      <c r="K72" s="2">
        <f t="shared" si="10"/>
        <v>159120643458</v>
      </c>
    </row>
    <row r="73" spans="1:11" ht="12.75" hidden="1">
      <c r="A73" s="1" t="s">
        <v>94</v>
      </c>
      <c r="B73" s="2">
        <f>+B74</f>
        <v>-8008920576.16667</v>
      </c>
      <c r="C73" s="2">
        <f aca="true" t="shared" si="11" ref="C73:K73">+(C78+C80+C81+C82)-(B78+B80+B81+B82)</f>
        <v>-13755443528</v>
      </c>
      <c r="D73" s="2">
        <f t="shared" si="11"/>
        <v>-10870701668</v>
      </c>
      <c r="E73" s="2">
        <f t="shared" si="11"/>
        <v>-42465097519</v>
      </c>
      <c r="F73" s="2">
        <f>+(F78+F80+F81+F82)-(D78+D80+D81+D82)</f>
        <v>-10489480799</v>
      </c>
      <c r="G73" s="2">
        <f>+(G78+G80+G81+G82)-(D78+D80+D81+D82)</f>
        <v>-10489480799</v>
      </c>
      <c r="H73" s="2">
        <f>+(H78+H80+H81+H82)-(D78+D80+D81+D82)</f>
        <v>519071483</v>
      </c>
      <c r="I73" s="2">
        <f>+(I78+I80+I81+I82)-(E78+E80+E81+E82)</f>
        <v>41912101937</v>
      </c>
      <c r="J73" s="2">
        <f t="shared" si="11"/>
        <v>238558072</v>
      </c>
      <c r="K73" s="2">
        <f t="shared" si="11"/>
        <v>-735527323</v>
      </c>
    </row>
    <row r="74" spans="1:11" ht="12.75" hidden="1">
      <c r="A74" s="1" t="s">
        <v>95</v>
      </c>
      <c r="B74" s="2">
        <f>+TREND(C74:E74)</f>
        <v>-8008920576.16667</v>
      </c>
      <c r="C74" s="2">
        <f>+C73</f>
        <v>-13755443528</v>
      </c>
      <c r="D74" s="2">
        <f aca="true" t="shared" si="12" ref="D74:K74">+D73</f>
        <v>-10870701668</v>
      </c>
      <c r="E74" s="2">
        <f t="shared" si="12"/>
        <v>-42465097519</v>
      </c>
      <c r="F74" s="2">
        <f t="shared" si="12"/>
        <v>-10489480799</v>
      </c>
      <c r="G74" s="2">
        <f t="shared" si="12"/>
        <v>-10489480799</v>
      </c>
      <c r="H74" s="2">
        <f t="shared" si="12"/>
        <v>519071483</v>
      </c>
      <c r="I74" s="2">
        <f t="shared" si="12"/>
        <v>41912101937</v>
      </c>
      <c r="J74" s="2">
        <f t="shared" si="12"/>
        <v>238558072</v>
      </c>
      <c r="K74" s="2">
        <f t="shared" si="12"/>
        <v>-735527323</v>
      </c>
    </row>
    <row r="75" spans="1:11" ht="12.75" hidden="1">
      <c r="A75" s="1" t="s">
        <v>96</v>
      </c>
      <c r="B75" s="2">
        <f>+B84-(((B80+B81+B78)*B70)-B79)</f>
        <v>63414752621.20166</v>
      </c>
      <c r="C75" s="2">
        <f aca="true" t="shared" si="13" ref="C75:K75">+C84-(((C80+C81+C78)*C70)-C79)</f>
        <v>117421960998.19032</v>
      </c>
      <c r="D75" s="2">
        <f t="shared" si="13"/>
        <v>68369415206.344604</v>
      </c>
      <c r="E75" s="2">
        <f t="shared" si="13"/>
        <v>28557106590.46196</v>
      </c>
      <c r="F75" s="2">
        <f t="shared" si="13"/>
        <v>19032459603.044193</v>
      </c>
      <c r="G75" s="2">
        <f t="shared" si="13"/>
        <v>19032459603.044193</v>
      </c>
      <c r="H75" s="2">
        <f t="shared" si="13"/>
        <v>55928799286.71741</v>
      </c>
      <c r="I75" s="2">
        <f t="shared" si="13"/>
        <v>11589677124.75002</v>
      </c>
      <c r="J75" s="2">
        <f t="shared" si="13"/>
        <v>11080494255.543865</v>
      </c>
      <c r="K75" s="2">
        <f t="shared" si="13"/>
        <v>8292316771.227577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102890890443</v>
      </c>
      <c r="C77" s="3">
        <v>137601090053</v>
      </c>
      <c r="D77" s="3">
        <v>119512751300</v>
      </c>
      <c r="E77" s="3">
        <v>135835933275</v>
      </c>
      <c r="F77" s="3">
        <v>130511243345</v>
      </c>
      <c r="G77" s="3">
        <v>130511243345</v>
      </c>
      <c r="H77" s="3">
        <v>125848402302</v>
      </c>
      <c r="I77" s="3">
        <v>139660578488</v>
      </c>
      <c r="J77" s="3">
        <v>149376590119</v>
      </c>
      <c r="K77" s="3">
        <v>159120643458</v>
      </c>
    </row>
    <row r="78" spans="1:11" ht="12.75" hidden="1">
      <c r="A78" s="1" t="s">
        <v>66</v>
      </c>
      <c r="B78" s="3">
        <v>84488924</v>
      </c>
      <c r="C78" s="3">
        <v>4189207598</v>
      </c>
      <c r="D78" s="3">
        <v>2144697646</v>
      </c>
      <c r="E78" s="3">
        <v>-3063426292</v>
      </c>
      <c r="F78" s="3">
        <v>-3029367126</v>
      </c>
      <c r="G78" s="3">
        <v>-3029367126</v>
      </c>
      <c r="H78" s="3">
        <v>123783538</v>
      </c>
      <c r="I78" s="3">
        <v>103937211</v>
      </c>
      <c r="J78" s="3">
        <v>102476004</v>
      </c>
      <c r="K78" s="3">
        <v>100975492</v>
      </c>
    </row>
    <row r="79" spans="1:11" ht="12.75" hidden="1">
      <c r="A79" s="1" t="s">
        <v>67</v>
      </c>
      <c r="B79" s="3">
        <v>49686597406</v>
      </c>
      <c r="C79" s="3">
        <v>57919743172</v>
      </c>
      <c r="D79" s="3">
        <v>51720343383</v>
      </c>
      <c r="E79" s="3">
        <v>13269364518</v>
      </c>
      <c r="F79" s="3">
        <v>39699726972</v>
      </c>
      <c r="G79" s="3">
        <v>39699726972</v>
      </c>
      <c r="H79" s="3">
        <v>46436151068</v>
      </c>
      <c r="I79" s="3">
        <v>33505600811</v>
      </c>
      <c r="J79" s="3">
        <v>33795105859</v>
      </c>
      <c r="K79" s="3">
        <v>32882155439</v>
      </c>
    </row>
    <row r="80" spans="1:11" ht="12.75" hidden="1">
      <c r="A80" s="1" t="s">
        <v>68</v>
      </c>
      <c r="B80" s="3">
        <v>19160556268</v>
      </c>
      <c r="C80" s="3">
        <v>15403514722</v>
      </c>
      <c r="D80" s="3">
        <v>23863230714</v>
      </c>
      <c r="E80" s="3">
        <v>-6170940156</v>
      </c>
      <c r="F80" s="3">
        <v>18036970614</v>
      </c>
      <c r="G80" s="3">
        <v>18036970614</v>
      </c>
      <c r="H80" s="3">
        <v>23528955459</v>
      </c>
      <c r="I80" s="3">
        <v>26369554631</v>
      </c>
      <c r="J80" s="3">
        <v>27178836071</v>
      </c>
      <c r="K80" s="3">
        <v>28368676119</v>
      </c>
    </row>
    <row r="81" spans="1:11" ht="12.75" hidden="1">
      <c r="A81" s="1" t="s">
        <v>69</v>
      </c>
      <c r="B81" s="3">
        <v>38396922530</v>
      </c>
      <c r="C81" s="3">
        <v>23474382496</v>
      </c>
      <c r="D81" s="3">
        <v>5740564970</v>
      </c>
      <c r="E81" s="3">
        <v>892258178</v>
      </c>
      <c r="F81" s="3">
        <v>7576087396</v>
      </c>
      <c r="G81" s="3">
        <v>7576087396</v>
      </c>
      <c r="H81" s="3">
        <v>10505763627</v>
      </c>
      <c r="I81" s="3">
        <v>5984911452</v>
      </c>
      <c r="J81" s="3">
        <v>5407152114</v>
      </c>
      <c r="K81" s="3">
        <v>3474491716</v>
      </c>
    </row>
    <row r="82" spans="1:11" ht="12.75" hidden="1">
      <c r="A82" s="1" t="s">
        <v>70</v>
      </c>
      <c r="B82" s="3">
        <v>258792406</v>
      </c>
      <c r="C82" s="3">
        <v>1078211784</v>
      </c>
      <c r="D82" s="3">
        <v>1526121602</v>
      </c>
      <c r="E82" s="3">
        <v>-848374317</v>
      </c>
      <c r="F82" s="3">
        <v>201443249</v>
      </c>
      <c r="G82" s="3">
        <v>201443249</v>
      </c>
      <c r="H82" s="3">
        <v>-364816209</v>
      </c>
      <c r="I82" s="3">
        <v>263216056</v>
      </c>
      <c r="J82" s="3">
        <v>271713233</v>
      </c>
      <c r="K82" s="3">
        <v>280506772</v>
      </c>
    </row>
    <row r="83" spans="1:11" ht="12.75" hidden="1">
      <c r="A83" s="1" t="s">
        <v>71</v>
      </c>
      <c r="B83" s="3">
        <v>1803294330</v>
      </c>
      <c r="C83" s="3">
        <v>1422912740</v>
      </c>
      <c r="D83" s="3">
        <v>57187047192</v>
      </c>
      <c r="E83" s="3">
        <v>145014150731</v>
      </c>
      <c r="F83" s="3">
        <v>145914425244</v>
      </c>
      <c r="G83" s="3">
        <v>145914425244</v>
      </c>
      <c r="H83" s="3">
        <v>105479218953</v>
      </c>
      <c r="I83" s="3">
        <v>131095791211</v>
      </c>
      <c r="J83" s="3">
        <v>142901970185</v>
      </c>
      <c r="K83" s="3">
        <v>156411971606</v>
      </c>
    </row>
    <row r="84" spans="1:11" ht="12.75" hidden="1">
      <c r="A84" s="1" t="s">
        <v>72</v>
      </c>
      <c r="B84" s="3">
        <v>14738404355</v>
      </c>
      <c r="C84" s="3">
        <v>59947568456</v>
      </c>
      <c r="D84" s="3">
        <v>31840777868</v>
      </c>
      <c r="E84" s="3">
        <v>6381970846</v>
      </c>
      <c r="F84" s="3">
        <v>4581793101</v>
      </c>
      <c r="G84" s="3">
        <v>4581793101</v>
      </c>
      <c r="H84" s="3">
        <v>38122429062</v>
      </c>
      <c r="I84" s="3">
        <v>8551944250</v>
      </c>
      <c r="J84" s="3">
        <v>8556994819</v>
      </c>
      <c r="K84" s="3">
        <v>6810527309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81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-143411783</v>
      </c>
      <c r="C5" s="6">
        <v>14750461</v>
      </c>
      <c r="D5" s="23">
        <v>492787706</v>
      </c>
      <c r="E5" s="24">
        <v>569239508</v>
      </c>
      <c r="F5" s="6">
        <v>563951588</v>
      </c>
      <c r="G5" s="25">
        <v>563951588</v>
      </c>
      <c r="H5" s="26">
        <v>1210623649</v>
      </c>
      <c r="I5" s="24">
        <v>597788683</v>
      </c>
      <c r="J5" s="6">
        <v>633656006</v>
      </c>
      <c r="K5" s="25">
        <v>671675366</v>
      </c>
    </row>
    <row r="6" spans="1:11" ht="13.5">
      <c r="A6" s="22" t="s">
        <v>18</v>
      </c>
      <c r="B6" s="6">
        <v>-558609886</v>
      </c>
      <c r="C6" s="6">
        <v>11157321</v>
      </c>
      <c r="D6" s="23">
        <v>658161660</v>
      </c>
      <c r="E6" s="24">
        <v>738664788</v>
      </c>
      <c r="F6" s="6">
        <v>749119910</v>
      </c>
      <c r="G6" s="25">
        <v>749119910</v>
      </c>
      <c r="H6" s="26">
        <v>2090101553</v>
      </c>
      <c r="I6" s="24">
        <v>814859708</v>
      </c>
      <c r="J6" s="6">
        <v>863751290</v>
      </c>
      <c r="K6" s="25">
        <v>915576367</v>
      </c>
    </row>
    <row r="7" spans="1:11" ht="13.5">
      <c r="A7" s="22" t="s">
        <v>19</v>
      </c>
      <c r="B7" s="6">
        <v>-12955944</v>
      </c>
      <c r="C7" s="6">
        <v>715451</v>
      </c>
      <c r="D7" s="23">
        <v>7906526</v>
      </c>
      <c r="E7" s="24">
        <v>9367583</v>
      </c>
      <c r="F7" s="6">
        <v>6035335</v>
      </c>
      <c r="G7" s="25">
        <v>6035335</v>
      </c>
      <c r="H7" s="26">
        <v>22744546</v>
      </c>
      <c r="I7" s="24">
        <v>7000000</v>
      </c>
      <c r="J7" s="6">
        <v>7420000</v>
      </c>
      <c r="K7" s="25">
        <v>7865200</v>
      </c>
    </row>
    <row r="8" spans="1:11" ht="13.5">
      <c r="A8" s="22" t="s">
        <v>20</v>
      </c>
      <c r="B8" s="6">
        <v>-202373875</v>
      </c>
      <c r="C8" s="6">
        <v>52596658</v>
      </c>
      <c r="D8" s="23">
        <v>212733309</v>
      </c>
      <c r="E8" s="24">
        <v>278742700</v>
      </c>
      <c r="F8" s="6">
        <v>280025800</v>
      </c>
      <c r="G8" s="25">
        <v>280025800</v>
      </c>
      <c r="H8" s="26">
        <v>686391749</v>
      </c>
      <c r="I8" s="24">
        <v>257008870</v>
      </c>
      <c r="J8" s="6">
        <v>237911650</v>
      </c>
      <c r="K8" s="25">
        <v>240043750</v>
      </c>
    </row>
    <row r="9" spans="1:11" ht="13.5">
      <c r="A9" s="22" t="s">
        <v>21</v>
      </c>
      <c r="B9" s="6">
        <v>-131960757</v>
      </c>
      <c r="C9" s="6">
        <v>4180499</v>
      </c>
      <c r="D9" s="23">
        <v>171890126</v>
      </c>
      <c r="E9" s="24">
        <v>216740620</v>
      </c>
      <c r="F9" s="6">
        <v>252756358</v>
      </c>
      <c r="G9" s="25">
        <v>252756358</v>
      </c>
      <c r="H9" s="26">
        <v>489777541</v>
      </c>
      <c r="I9" s="24">
        <v>258131043</v>
      </c>
      <c r="J9" s="6">
        <v>276618565</v>
      </c>
      <c r="K9" s="25">
        <v>298215679</v>
      </c>
    </row>
    <row r="10" spans="1:11" ht="25.5">
      <c r="A10" s="27" t="s">
        <v>85</v>
      </c>
      <c r="B10" s="28">
        <f>SUM(B5:B9)</f>
        <v>-1049312245</v>
      </c>
      <c r="C10" s="29">
        <f aca="true" t="shared" si="0" ref="C10:K10">SUM(C5:C9)</f>
        <v>83400390</v>
      </c>
      <c r="D10" s="30">
        <f t="shared" si="0"/>
        <v>1543479327</v>
      </c>
      <c r="E10" s="28">
        <f t="shared" si="0"/>
        <v>1812755199</v>
      </c>
      <c r="F10" s="29">
        <f t="shared" si="0"/>
        <v>1851888991</v>
      </c>
      <c r="G10" s="31">
        <f t="shared" si="0"/>
        <v>1851888991</v>
      </c>
      <c r="H10" s="32">
        <f t="shared" si="0"/>
        <v>4499639038</v>
      </c>
      <c r="I10" s="28">
        <f t="shared" si="0"/>
        <v>1934788304</v>
      </c>
      <c r="J10" s="29">
        <f t="shared" si="0"/>
        <v>2019357511</v>
      </c>
      <c r="K10" s="31">
        <f t="shared" si="0"/>
        <v>2133376362</v>
      </c>
    </row>
    <row r="11" spans="1:11" ht="13.5">
      <c r="A11" s="22" t="s">
        <v>22</v>
      </c>
      <c r="B11" s="6">
        <v>-270967677</v>
      </c>
      <c r="C11" s="6">
        <v>24456138</v>
      </c>
      <c r="D11" s="23">
        <v>326255503</v>
      </c>
      <c r="E11" s="24">
        <v>367438216</v>
      </c>
      <c r="F11" s="6">
        <v>368277205</v>
      </c>
      <c r="G11" s="25">
        <v>368277205</v>
      </c>
      <c r="H11" s="26">
        <v>994290987</v>
      </c>
      <c r="I11" s="24">
        <v>390673916</v>
      </c>
      <c r="J11" s="6">
        <v>414261356</v>
      </c>
      <c r="K11" s="25">
        <v>438946039</v>
      </c>
    </row>
    <row r="12" spans="1:11" ht="13.5">
      <c r="A12" s="22" t="s">
        <v>23</v>
      </c>
      <c r="B12" s="6">
        <v>-19295596</v>
      </c>
      <c r="C12" s="6">
        <v>1878381</v>
      </c>
      <c r="D12" s="23">
        <v>22854877</v>
      </c>
      <c r="E12" s="24">
        <v>27730671</v>
      </c>
      <c r="F12" s="6">
        <v>22509146</v>
      </c>
      <c r="G12" s="25">
        <v>22509146</v>
      </c>
      <c r="H12" s="26">
        <v>69272000</v>
      </c>
      <c r="I12" s="24">
        <v>23409510</v>
      </c>
      <c r="J12" s="6">
        <v>24814081</v>
      </c>
      <c r="K12" s="25">
        <v>26302925</v>
      </c>
    </row>
    <row r="13" spans="1:11" ht="13.5">
      <c r="A13" s="22" t="s">
        <v>86</v>
      </c>
      <c r="B13" s="6">
        <v>0</v>
      </c>
      <c r="C13" s="6">
        <v>100591015</v>
      </c>
      <c r="D13" s="23">
        <v>53113000</v>
      </c>
      <c r="E13" s="24">
        <v>106226000</v>
      </c>
      <c r="F13" s="6">
        <v>106729340</v>
      </c>
      <c r="G13" s="25">
        <v>106729340</v>
      </c>
      <c r="H13" s="26">
        <v>160220553</v>
      </c>
      <c r="I13" s="24">
        <v>113933800</v>
      </c>
      <c r="J13" s="6">
        <v>113933800</v>
      </c>
      <c r="K13" s="25">
        <v>113933800</v>
      </c>
    </row>
    <row r="14" spans="1:11" ht="13.5">
      <c r="A14" s="22" t="s">
        <v>24</v>
      </c>
      <c r="B14" s="6">
        <v>-49961724</v>
      </c>
      <c r="C14" s="6">
        <v>2003187</v>
      </c>
      <c r="D14" s="23">
        <v>45034415</v>
      </c>
      <c r="E14" s="24">
        <v>56874103</v>
      </c>
      <c r="F14" s="6">
        <v>35097627</v>
      </c>
      <c r="G14" s="25">
        <v>35097627</v>
      </c>
      <c r="H14" s="26">
        <v>129217151</v>
      </c>
      <c r="I14" s="24">
        <v>36852508</v>
      </c>
      <c r="J14" s="6">
        <v>39063658</v>
      </c>
      <c r="K14" s="25">
        <v>41407478</v>
      </c>
    </row>
    <row r="15" spans="1:11" ht="13.5">
      <c r="A15" s="22" t="s">
        <v>87</v>
      </c>
      <c r="B15" s="6">
        <v>-366985621</v>
      </c>
      <c r="C15" s="6">
        <v>59513278</v>
      </c>
      <c r="D15" s="23">
        <v>486694131</v>
      </c>
      <c r="E15" s="24">
        <v>509647726</v>
      </c>
      <c r="F15" s="6">
        <v>515683153</v>
      </c>
      <c r="G15" s="25">
        <v>515683153</v>
      </c>
      <c r="H15" s="26">
        <v>1493533597</v>
      </c>
      <c r="I15" s="24">
        <v>394923673</v>
      </c>
      <c r="J15" s="6">
        <v>418583095</v>
      </c>
      <c r="K15" s="25">
        <v>443662079</v>
      </c>
    </row>
    <row r="16" spans="1:11" ht="13.5">
      <c r="A16" s="22" t="s">
        <v>20</v>
      </c>
      <c r="B16" s="6">
        <v>-1090134</v>
      </c>
      <c r="C16" s="6">
        <v>300900</v>
      </c>
      <c r="D16" s="23">
        <v>275825</v>
      </c>
      <c r="E16" s="24">
        <v>1180000</v>
      </c>
      <c r="F16" s="6">
        <v>1150450</v>
      </c>
      <c r="G16" s="25">
        <v>1150450</v>
      </c>
      <c r="H16" s="26">
        <v>2786289</v>
      </c>
      <c r="I16" s="24">
        <v>1540000</v>
      </c>
      <c r="J16" s="6">
        <v>1245500</v>
      </c>
      <c r="K16" s="25">
        <v>1320230</v>
      </c>
    </row>
    <row r="17" spans="1:11" ht="13.5">
      <c r="A17" s="22" t="s">
        <v>25</v>
      </c>
      <c r="B17" s="6">
        <v>-247497449</v>
      </c>
      <c r="C17" s="6">
        <v>444402872</v>
      </c>
      <c r="D17" s="23">
        <v>323628288</v>
      </c>
      <c r="E17" s="24">
        <v>722739241</v>
      </c>
      <c r="F17" s="6">
        <v>756510179</v>
      </c>
      <c r="G17" s="25">
        <v>756510179</v>
      </c>
      <c r="H17" s="26">
        <v>1052588165</v>
      </c>
      <c r="I17" s="24">
        <v>940142244</v>
      </c>
      <c r="J17" s="6">
        <v>1022076092</v>
      </c>
      <c r="K17" s="25">
        <v>1078673261</v>
      </c>
    </row>
    <row r="18" spans="1:11" ht="13.5">
      <c r="A18" s="33" t="s">
        <v>26</v>
      </c>
      <c r="B18" s="34">
        <f>SUM(B11:B17)</f>
        <v>-955798201</v>
      </c>
      <c r="C18" s="35">
        <f aca="true" t="shared" si="1" ref="C18:K18">SUM(C11:C17)</f>
        <v>633145771</v>
      </c>
      <c r="D18" s="36">
        <f t="shared" si="1"/>
        <v>1257856039</v>
      </c>
      <c r="E18" s="34">
        <f t="shared" si="1"/>
        <v>1791835957</v>
      </c>
      <c r="F18" s="35">
        <f t="shared" si="1"/>
        <v>1805957100</v>
      </c>
      <c r="G18" s="37">
        <f t="shared" si="1"/>
        <v>1805957100</v>
      </c>
      <c r="H18" s="38">
        <f t="shared" si="1"/>
        <v>3901908742</v>
      </c>
      <c r="I18" s="34">
        <f t="shared" si="1"/>
        <v>1901475651</v>
      </c>
      <c r="J18" s="35">
        <f t="shared" si="1"/>
        <v>2033977582</v>
      </c>
      <c r="K18" s="37">
        <f t="shared" si="1"/>
        <v>2144245812</v>
      </c>
    </row>
    <row r="19" spans="1:11" ht="13.5">
      <c r="A19" s="33" t="s">
        <v>27</v>
      </c>
      <c r="B19" s="39">
        <f>+B10-B18</f>
        <v>-93514044</v>
      </c>
      <c r="C19" s="40">
        <f aca="true" t="shared" si="2" ref="C19:K19">+C10-C18</f>
        <v>-549745381</v>
      </c>
      <c r="D19" s="41">
        <f t="shared" si="2"/>
        <v>285623288</v>
      </c>
      <c r="E19" s="39">
        <f t="shared" si="2"/>
        <v>20919242</v>
      </c>
      <c r="F19" s="40">
        <f t="shared" si="2"/>
        <v>45931891</v>
      </c>
      <c r="G19" s="42">
        <f t="shared" si="2"/>
        <v>45931891</v>
      </c>
      <c r="H19" s="43">
        <f t="shared" si="2"/>
        <v>597730296</v>
      </c>
      <c r="I19" s="39">
        <f t="shared" si="2"/>
        <v>33312653</v>
      </c>
      <c r="J19" s="40">
        <f t="shared" si="2"/>
        <v>-14620071</v>
      </c>
      <c r="K19" s="42">
        <f t="shared" si="2"/>
        <v>-10869450</v>
      </c>
    </row>
    <row r="20" spans="1:11" ht="25.5">
      <c r="A20" s="44" t="s">
        <v>28</v>
      </c>
      <c r="B20" s="45">
        <v>-41929543</v>
      </c>
      <c r="C20" s="46">
        <v>54192529</v>
      </c>
      <c r="D20" s="47">
        <v>93450796</v>
      </c>
      <c r="E20" s="45">
        <v>172146089</v>
      </c>
      <c r="F20" s="46">
        <v>139984511</v>
      </c>
      <c r="G20" s="48">
        <v>139984511</v>
      </c>
      <c r="H20" s="49">
        <v>391929452</v>
      </c>
      <c r="I20" s="45">
        <v>147752250</v>
      </c>
      <c r="J20" s="46">
        <v>159284600</v>
      </c>
      <c r="K20" s="48">
        <v>165149300</v>
      </c>
    </row>
    <row r="21" spans="1:11" ht="63.75">
      <c r="A21" s="50" t="s">
        <v>88</v>
      </c>
      <c r="B21" s="51">
        <v>-74149</v>
      </c>
      <c r="C21" s="52">
        <v>9505</v>
      </c>
      <c r="D21" s="53">
        <v>-4603</v>
      </c>
      <c r="E21" s="51">
        <v>0</v>
      </c>
      <c r="F21" s="52">
        <v>0</v>
      </c>
      <c r="G21" s="54">
        <v>0</v>
      </c>
      <c r="H21" s="55">
        <v>160398</v>
      </c>
      <c r="I21" s="51">
        <v>0</v>
      </c>
      <c r="J21" s="52">
        <v>0</v>
      </c>
      <c r="K21" s="54">
        <v>0</v>
      </c>
    </row>
    <row r="22" spans="1:11" ht="25.5">
      <c r="A22" s="56" t="s">
        <v>89</v>
      </c>
      <c r="B22" s="57">
        <f>SUM(B19:B21)</f>
        <v>-135517736</v>
      </c>
      <c r="C22" s="58">
        <f aca="true" t="shared" si="3" ref="C22:K22">SUM(C19:C21)</f>
        <v>-495543347</v>
      </c>
      <c r="D22" s="59">
        <f t="shared" si="3"/>
        <v>379069481</v>
      </c>
      <c r="E22" s="57">
        <f t="shared" si="3"/>
        <v>193065331</v>
      </c>
      <c r="F22" s="58">
        <f t="shared" si="3"/>
        <v>185916402</v>
      </c>
      <c r="G22" s="60">
        <f t="shared" si="3"/>
        <v>185916402</v>
      </c>
      <c r="H22" s="61">
        <f t="shared" si="3"/>
        <v>989820146</v>
      </c>
      <c r="I22" s="57">
        <f t="shared" si="3"/>
        <v>181064903</v>
      </c>
      <c r="J22" s="58">
        <f t="shared" si="3"/>
        <v>144664529</v>
      </c>
      <c r="K22" s="60">
        <f t="shared" si="3"/>
        <v>154279850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-135517736</v>
      </c>
      <c r="C24" s="40">
        <f aca="true" t="shared" si="4" ref="C24:K24">SUM(C22:C23)</f>
        <v>-495543347</v>
      </c>
      <c r="D24" s="41">
        <f t="shared" si="4"/>
        <v>379069481</v>
      </c>
      <c r="E24" s="39">
        <f t="shared" si="4"/>
        <v>193065331</v>
      </c>
      <c r="F24" s="40">
        <f t="shared" si="4"/>
        <v>185916402</v>
      </c>
      <c r="G24" s="42">
        <f t="shared" si="4"/>
        <v>185916402</v>
      </c>
      <c r="H24" s="43">
        <f t="shared" si="4"/>
        <v>989820146</v>
      </c>
      <c r="I24" s="39">
        <f t="shared" si="4"/>
        <v>181064903</v>
      </c>
      <c r="J24" s="40">
        <f t="shared" si="4"/>
        <v>144664529</v>
      </c>
      <c r="K24" s="42">
        <f t="shared" si="4"/>
        <v>154279850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90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-110</v>
      </c>
      <c r="C27" s="7">
        <v>0</v>
      </c>
      <c r="D27" s="69">
        <v>88603204</v>
      </c>
      <c r="E27" s="70">
        <v>176606089</v>
      </c>
      <c r="F27" s="7">
        <v>181726777</v>
      </c>
      <c r="G27" s="71">
        <v>181726777</v>
      </c>
      <c r="H27" s="72">
        <v>73963852</v>
      </c>
      <c r="I27" s="70">
        <v>134993250</v>
      </c>
      <c r="J27" s="7">
        <v>114802600</v>
      </c>
      <c r="K27" s="71">
        <v>118405300</v>
      </c>
    </row>
    <row r="28" spans="1:11" ht="13.5">
      <c r="A28" s="73" t="s">
        <v>33</v>
      </c>
      <c r="B28" s="6">
        <v>0</v>
      </c>
      <c r="C28" s="6">
        <v>0</v>
      </c>
      <c r="D28" s="23">
        <v>31884482</v>
      </c>
      <c r="E28" s="24">
        <v>172146089</v>
      </c>
      <c r="F28" s="6">
        <v>177321089</v>
      </c>
      <c r="G28" s="25">
        <v>177321089</v>
      </c>
      <c r="H28" s="26">
        <v>0</v>
      </c>
      <c r="I28" s="24">
        <v>147752250</v>
      </c>
      <c r="J28" s="6">
        <v>129284600</v>
      </c>
      <c r="K28" s="25">
        <v>135149300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100688</v>
      </c>
      <c r="E31" s="24">
        <v>2000000</v>
      </c>
      <c r="F31" s="6">
        <v>1945688</v>
      </c>
      <c r="G31" s="25">
        <v>1945688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3" t="s">
        <v>36</v>
      </c>
      <c r="B32" s="7">
        <f>SUM(B28:B31)</f>
        <v>0</v>
      </c>
      <c r="C32" s="7">
        <f aca="true" t="shared" si="5" ref="C32:K32">SUM(C28:C31)</f>
        <v>0</v>
      </c>
      <c r="D32" s="69">
        <f t="shared" si="5"/>
        <v>31985170</v>
      </c>
      <c r="E32" s="70">
        <f t="shared" si="5"/>
        <v>174146089</v>
      </c>
      <c r="F32" s="7">
        <f t="shared" si="5"/>
        <v>179266777</v>
      </c>
      <c r="G32" s="71">
        <f t="shared" si="5"/>
        <v>179266777</v>
      </c>
      <c r="H32" s="72">
        <f t="shared" si="5"/>
        <v>0</v>
      </c>
      <c r="I32" s="70">
        <f t="shared" si="5"/>
        <v>147752250</v>
      </c>
      <c r="J32" s="7">
        <f t="shared" si="5"/>
        <v>129284600</v>
      </c>
      <c r="K32" s="71">
        <f t="shared" si="5"/>
        <v>135149300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-389325365</v>
      </c>
      <c r="C35" s="6">
        <v>-570962874</v>
      </c>
      <c r="D35" s="23">
        <v>-23588872</v>
      </c>
      <c r="E35" s="24">
        <v>-15000000</v>
      </c>
      <c r="F35" s="6">
        <v>-5999998</v>
      </c>
      <c r="G35" s="25">
        <v>-5999998</v>
      </c>
      <c r="H35" s="26">
        <v>1433929669</v>
      </c>
      <c r="I35" s="24">
        <v>138414994</v>
      </c>
      <c r="J35" s="6">
        <v>170075965</v>
      </c>
      <c r="K35" s="25">
        <v>171840735</v>
      </c>
    </row>
    <row r="36" spans="1:11" ht="13.5">
      <c r="A36" s="22" t="s">
        <v>39</v>
      </c>
      <c r="B36" s="6">
        <v>15050087</v>
      </c>
      <c r="C36" s="6">
        <v>31391041</v>
      </c>
      <c r="D36" s="23">
        <v>48229792</v>
      </c>
      <c r="E36" s="24">
        <v>70380089</v>
      </c>
      <c r="F36" s="6">
        <v>60213897</v>
      </c>
      <c r="G36" s="25">
        <v>60213897</v>
      </c>
      <c r="H36" s="26">
        <v>6188014758</v>
      </c>
      <c r="I36" s="24">
        <v>36278450</v>
      </c>
      <c r="J36" s="6">
        <v>17810800</v>
      </c>
      <c r="K36" s="25">
        <v>23675500</v>
      </c>
    </row>
    <row r="37" spans="1:11" ht="13.5">
      <c r="A37" s="22" t="s">
        <v>40</v>
      </c>
      <c r="B37" s="6">
        <v>10164655</v>
      </c>
      <c r="C37" s="6">
        <v>-3450483</v>
      </c>
      <c r="D37" s="23">
        <v>202315285</v>
      </c>
      <c r="E37" s="24">
        <v>7498716</v>
      </c>
      <c r="F37" s="6">
        <v>8698716</v>
      </c>
      <c r="G37" s="25">
        <v>8698716</v>
      </c>
      <c r="H37" s="26">
        <v>2144597126</v>
      </c>
      <c r="I37" s="24">
        <v>28465907</v>
      </c>
      <c r="J37" s="6">
        <v>30020537</v>
      </c>
      <c r="K37" s="25">
        <v>31922865</v>
      </c>
    </row>
    <row r="38" spans="1:11" ht="13.5">
      <c r="A38" s="22" t="s">
        <v>41</v>
      </c>
      <c r="B38" s="6">
        <v>16387032</v>
      </c>
      <c r="C38" s="6">
        <v>3218134</v>
      </c>
      <c r="D38" s="23">
        <v>-6777347</v>
      </c>
      <c r="E38" s="24">
        <v>-3420315</v>
      </c>
      <c r="F38" s="6">
        <v>-4120315</v>
      </c>
      <c r="G38" s="25">
        <v>-4120315</v>
      </c>
      <c r="H38" s="26">
        <v>106156267</v>
      </c>
      <c r="I38" s="24">
        <v>-645315</v>
      </c>
      <c r="J38" s="6">
        <v>-2031535</v>
      </c>
      <c r="K38" s="25">
        <v>-2224806</v>
      </c>
    </row>
    <row r="39" spans="1:11" ht="13.5">
      <c r="A39" s="22" t="s">
        <v>42</v>
      </c>
      <c r="B39" s="6">
        <v>-150086823</v>
      </c>
      <c r="C39" s="6">
        <v>2752248170</v>
      </c>
      <c r="D39" s="23">
        <v>-16730</v>
      </c>
      <c r="E39" s="24">
        <v>-141763642</v>
      </c>
      <c r="F39" s="6">
        <v>-136400905</v>
      </c>
      <c r="G39" s="25">
        <v>-136400905</v>
      </c>
      <c r="H39" s="26">
        <v>4381369098</v>
      </c>
      <c r="I39" s="24">
        <v>-34192056</v>
      </c>
      <c r="J39" s="6">
        <v>15233217</v>
      </c>
      <c r="K39" s="25">
        <v>11538303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121291406</v>
      </c>
      <c r="D42" s="23">
        <v>-385563878</v>
      </c>
      <c r="E42" s="24">
        <v>771640995</v>
      </c>
      <c r="F42" s="6">
        <v>408531388</v>
      </c>
      <c r="G42" s="25">
        <v>408531388</v>
      </c>
      <c r="H42" s="26">
        <v>27065584</v>
      </c>
      <c r="I42" s="24">
        <v>1362946000</v>
      </c>
      <c r="J42" s="6">
        <v>1439482760</v>
      </c>
      <c r="K42" s="25">
        <v>1525911726</v>
      </c>
    </row>
    <row r="43" spans="1:11" ht="13.5">
      <c r="A43" s="22" t="s">
        <v>45</v>
      </c>
      <c r="B43" s="6">
        <v>0</v>
      </c>
      <c r="C43" s="6">
        <v>0</v>
      </c>
      <c r="D43" s="23">
        <v>0</v>
      </c>
      <c r="E43" s="24">
        <v>0</v>
      </c>
      <c r="F43" s="6">
        <v>0</v>
      </c>
      <c r="G43" s="25">
        <v>0</v>
      </c>
      <c r="H43" s="26">
        <v>50422333</v>
      </c>
      <c r="I43" s="24">
        <v>0</v>
      </c>
      <c r="J43" s="6">
        <v>0</v>
      </c>
      <c r="K43" s="25">
        <v>0</v>
      </c>
    </row>
    <row r="44" spans="1:11" ht="13.5">
      <c r="A44" s="22" t="s">
        <v>46</v>
      </c>
      <c r="B44" s="6">
        <v>0</v>
      </c>
      <c r="C44" s="6">
        <v>0</v>
      </c>
      <c r="D44" s="23">
        <v>2562176</v>
      </c>
      <c r="E44" s="24">
        <v>-362176</v>
      </c>
      <c r="F44" s="6">
        <v>1200000</v>
      </c>
      <c r="G44" s="25">
        <v>1200000</v>
      </c>
      <c r="H44" s="26">
        <v>-23418672</v>
      </c>
      <c r="I44" s="24">
        <v>0</v>
      </c>
      <c r="J44" s="6">
        <v>144000</v>
      </c>
      <c r="K44" s="25">
        <v>152640</v>
      </c>
    </row>
    <row r="45" spans="1:11" ht="13.5">
      <c r="A45" s="33" t="s">
        <v>47</v>
      </c>
      <c r="B45" s="7">
        <v>0</v>
      </c>
      <c r="C45" s="7">
        <v>121291406</v>
      </c>
      <c r="D45" s="69">
        <v>-383001702</v>
      </c>
      <c r="E45" s="70">
        <v>771278819</v>
      </c>
      <c r="F45" s="7">
        <v>409731388</v>
      </c>
      <c r="G45" s="71">
        <v>409731388</v>
      </c>
      <c r="H45" s="72">
        <v>27119143</v>
      </c>
      <c r="I45" s="70">
        <v>1362946000</v>
      </c>
      <c r="J45" s="7">
        <v>1439626760</v>
      </c>
      <c r="K45" s="71">
        <v>1526064366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-31199611</v>
      </c>
      <c r="C48" s="6">
        <v>-23252866</v>
      </c>
      <c r="D48" s="23">
        <v>77480925</v>
      </c>
      <c r="E48" s="24">
        <v>0</v>
      </c>
      <c r="F48" s="6">
        <v>0</v>
      </c>
      <c r="G48" s="25">
        <v>0</v>
      </c>
      <c r="H48" s="26">
        <v>107693180</v>
      </c>
      <c r="I48" s="24">
        <v>138318421</v>
      </c>
      <c r="J48" s="6">
        <v>176042802</v>
      </c>
      <c r="K48" s="25">
        <v>178165582</v>
      </c>
    </row>
    <row r="49" spans="1:11" ht="13.5">
      <c r="A49" s="22" t="s">
        <v>50</v>
      </c>
      <c r="B49" s="6">
        <f>+B75</f>
        <v>10164655</v>
      </c>
      <c r="C49" s="6">
        <f aca="true" t="shared" si="6" ref="C49:K49">+C75</f>
        <v>1490441398.8232396</v>
      </c>
      <c r="D49" s="23">
        <f t="shared" si="6"/>
        <v>-171592765.05879837</v>
      </c>
      <c r="E49" s="24">
        <f t="shared" si="6"/>
        <v>20607580.442846507</v>
      </c>
      <c r="F49" s="6">
        <f t="shared" si="6"/>
        <v>11688636.782722756</v>
      </c>
      <c r="G49" s="25">
        <f t="shared" si="6"/>
        <v>11688636.782722756</v>
      </c>
      <c r="H49" s="26">
        <f t="shared" si="6"/>
        <v>3973033399.8368626</v>
      </c>
      <c r="I49" s="24">
        <f t="shared" si="6"/>
        <v>26053963.298585735</v>
      </c>
      <c r="J49" s="6">
        <f t="shared" si="6"/>
        <v>27348735.04086316</v>
      </c>
      <c r="K49" s="25">
        <f t="shared" si="6"/>
        <v>29131832.04086316</v>
      </c>
    </row>
    <row r="50" spans="1:11" ht="13.5">
      <c r="A50" s="33" t="s">
        <v>51</v>
      </c>
      <c r="B50" s="7">
        <f>+B48-B49</f>
        <v>-41364266</v>
      </c>
      <c r="C50" s="7">
        <f aca="true" t="shared" si="7" ref="C50:K50">+C48-C49</f>
        <v>-1513694264.8232396</v>
      </c>
      <c r="D50" s="69">
        <f t="shared" si="7"/>
        <v>249073690.05879837</v>
      </c>
      <c r="E50" s="70">
        <f t="shared" si="7"/>
        <v>-20607580.442846507</v>
      </c>
      <c r="F50" s="7">
        <f t="shared" si="7"/>
        <v>-11688636.782722756</v>
      </c>
      <c r="G50" s="71">
        <f t="shared" si="7"/>
        <v>-11688636.782722756</v>
      </c>
      <c r="H50" s="72">
        <f t="shared" si="7"/>
        <v>-3865340219.8368626</v>
      </c>
      <c r="I50" s="70">
        <f t="shared" si="7"/>
        <v>112264457.70141426</v>
      </c>
      <c r="J50" s="7">
        <f t="shared" si="7"/>
        <v>148694066.95913684</v>
      </c>
      <c r="K50" s="71">
        <f t="shared" si="7"/>
        <v>149033749.95913684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15050197</v>
      </c>
      <c r="C53" s="6">
        <v>31391041</v>
      </c>
      <c r="D53" s="23">
        <v>-40373412</v>
      </c>
      <c r="E53" s="24">
        <v>-106226000</v>
      </c>
      <c r="F53" s="6">
        <v>-121512880</v>
      </c>
      <c r="G53" s="25">
        <v>-121512880</v>
      </c>
      <c r="H53" s="26">
        <v>6064230206</v>
      </c>
      <c r="I53" s="24">
        <v>-113933800</v>
      </c>
      <c r="J53" s="6">
        <v>-113933800</v>
      </c>
      <c r="K53" s="25">
        <v>-113933800</v>
      </c>
    </row>
    <row r="54" spans="1:11" ht="13.5">
      <c r="A54" s="22" t="s">
        <v>54</v>
      </c>
      <c r="B54" s="6">
        <v>0</v>
      </c>
      <c r="C54" s="6">
        <v>100591015</v>
      </c>
      <c r="D54" s="23">
        <v>53113000</v>
      </c>
      <c r="E54" s="24">
        <v>106226000</v>
      </c>
      <c r="F54" s="6">
        <v>106729340</v>
      </c>
      <c r="G54" s="25">
        <v>106729340</v>
      </c>
      <c r="H54" s="26">
        <v>160220553</v>
      </c>
      <c r="I54" s="24">
        <v>110933800</v>
      </c>
      <c r="J54" s="6">
        <v>110933800</v>
      </c>
      <c r="K54" s="25">
        <v>110933800</v>
      </c>
    </row>
    <row r="55" spans="1:11" ht="13.5">
      <c r="A55" s="22" t="s">
        <v>55</v>
      </c>
      <c r="B55" s="6">
        <v>0</v>
      </c>
      <c r="C55" s="6">
        <v>0</v>
      </c>
      <c r="D55" s="23">
        <v>0</v>
      </c>
      <c r="E55" s="24">
        <v>0</v>
      </c>
      <c r="F55" s="6">
        <v>0</v>
      </c>
      <c r="G55" s="25">
        <v>0</v>
      </c>
      <c r="H55" s="26">
        <v>0</v>
      </c>
      <c r="I55" s="24">
        <v>0</v>
      </c>
      <c r="J55" s="6">
        <v>0</v>
      </c>
      <c r="K55" s="25">
        <v>0</v>
      </c>
    </row>
    <row r="56" spans="1:11" ht="13.5">
      <c r="A56" s="22" t="s">
        <v>56</v>
      </c>
      <c r="B56" s="6">
        <v>-6648833</v>
      </c>
      <c r="C56" s="6">
        <v>4508076</v>
      </c>
      <c r="D56" s="23">
        <v>7753762</v>
      </c>
      <c r="E56" s="24">
        <v>32536076</v>
      </c>
      <c r="F56" s="6">
        <v>30925198</v>
      </c>
      <c r="G56" s="25">
        <v>30925198</v>
      </c>
      <c r="H56" s="26">
        <v>29796999</v>
      </c>
      <c r="I56" s="24">
        <v>434736473</v>
      </c>
      <c r="J56" s="6">
        <v>493373363</v>
      </c>
      <c r="K56" s="25">
        <v>522625747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7155040</v>
      </c>
      <c r="C59" s="6">
        <v>2816710</v>
      </c>
      <c r="D59" s="23">
        <v>0</v>
      </c>
      <c r="E59" s="24">
        <v>15851239</v>
      </c>
      <c r="F59" s="6">
        <v>15851239</v>
      </c>
      <c r="G59" s="25">
        <v>15851239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45226551</v>
      </c>
      <c r="C60" s="6">
        <v>48857815</v>
      </c>
      <c r="D60" s="23">
        <v>0</v>
      </c>
      <c r="E60" s="24">
        <v>40615299</v>
      </c>
      <c r="F60" s="6">
        <v>40615299</v>
      </c>
      <c r="G60" s="25">
        <v>40615299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102</v>
      </c>
      <c r="C63" s="98">
        <v>102</v>
      </c>
      <c r="D63" s="99">
        <v>0</v>
      </c>
      <c r="E63" s="97">
        <v>102</v>
      </c>
      <c r="F63" s="98">
        <v>102</v>
      </c>
      <c r="G63" s="99">
        <v>102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59263</v>
      </c>
      <c r="C65" s="98">
        <v>59263</v>
      </c>
      <c r="D65" s="99">
        <v>0</v>
      </c>
      <c r="E65" s="97">
        <v>59263</v>
      </c>
      <c r="F65" s="98">
        <v>59263</v>
      </c>
      <c r="G65" s="99">
        <v>59263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91</v>
      </c>
      <c r="B70" s="5">
        <f>IF(ISERROR(B71/B72),0,(B71/B72))</f>
        <v>0</v>
      </c>
      <c r="C70" s="5">
        <f aca="true" t="shared" si="8" ref="C70:K70">IF(ISERROR(C71/C72),0,(C71/C72))</f>
        <v>2.916077703854765</v>
      </c>
      <c r="D70" s="5">
        <f t="shared" si="8"/>
        <v>0.9764613254462322</v>
      </c>
      <c r="E70" s="5">
        <f t="shared" si="8"/>
        <v>1.0071720295231006</v>
      </c>
      <c r="F70" s="5">
        <f t="shared" si="8"/>
        <v>1.0314398076003952</v>
      </c>
      <c r="G70" s="5">
        <f t="shared" si="8"/>
        <v>1.0314398076003952</v>
      </c>
      <c r="H70" s="5">
        <f t="shared" si="8"/>
        <v>0.3772273528481708</v>
      </c>
      <c r="I70" s="5">
        <f t="shared" si="8"/>
        <v>0.9591366263268858</v>
      </c>
      <c r="J70" s="5">
        <f t="shared" si="8"/>
        <v>0.9591368406641535</v>
      </c>
      <c r="K70" s="5">
        <f t="shared" si="8"/>
        <v>0.9591368414863004</v>
      </c>
    </row>
    <row r="71" spans="1:11" ht="12.75" hidden="1">
      <c r="A71" s="1" t="s">
        <v>92</v>
      </c>
      <c r="B71" s="2">
        <f>+B83</f>
        <v>0</v>
      </c>
      <c r="C71" s="2">
        <f aca="true" t="shared" si="9" ref="C71:K71">+C83</f>
        <v>121291406</v>
      </c>
      <c r="D71" s="2">
        <f t="shared" si="9"/>
        <v>1139714710</v>
      </c>
      <c r="E71" s="2">
        <f t="shared" si="9"/>
        <v>1371346000</v>
      </c>
      <c r="F71" s="2">
        <f t="shared" si="9"/>
        <v>1371346000</v>
      </c>
      <c r="G71" s="2">
        <f t="shared" si="9"/>
        <v>1371346000</v>
      </c>
      <c r="H71" s="2">
        <f t="shared" si="9"/>
        <v>1280377644</v>
      </c>
      <c r="I71" s="2">
        <f t="shared" si="9"/>
        <v>1371346000</v>
      </c>
      <c r="J71" s="2">
        <f t="shared" si="9"/>
        <v>1453626760</v>
      </c>
      <c r="K71" s="2">
        <f t="shared" si="9"/>
        <v>1540844366</v>
      </c>
    </row>
    <row r="72" spans="1:11" ht="12.75" hidden="1">
      <c r="A72" s="1" t="s">
        <v>93</v>
      </c>
      <c r="B72" s="2">
        <f>+B77</f>
        <v>-749815052</v>
      </c>
      <c r="C72" s="2">
        <f aca="true" t="shared" si="10" ref="C72:K72">+C77</f>
        <v>41594024</v>
      </c>
      <c r="D72" s="2">
        <f t="shared" si="10"/>
        <v>1167188787</v>
      </c>
      <c r="E72" s="2">
        <f t="shared" si="10"/>
        <v>1361580703</v>
      </c>
      <c r="F72" s="2">
        <f t="shared" si="10"/>
        <v>1329545350</v>
      </c>
      <c r="G72" s="2">
        <f t="shared" si="10"/>
        <v>1329545350</v>
      </c>
      <c r="H72" s="2">
        <f t="shared" si="10"/>
        <v>3394180285</v>
      </c>
      <c r="I72" s="2">
        <f t="shared" si="10"/>
        <v>1429771278</v>
      </c>
      <c r="J72" s="2">
        <f t="shared" si="10"/>
        <v>1515557216</v>
      </c>
      <c r="K72" s="2">
        <f t="shared" si="10"/>
        <v>1606490648</v>
      </c>
    </row>
    <row r="73" spans="1:11" ht="12.75" hidden="1">
      <c r="A73" s="1" t="s">
        <v>94</v>
      </c>
      <c r="B73" s="2">
        <f>+B74</f>
        <v>-25859931.833333373</v>
      </c>
      <c r="C73" s="2">
        <f aca="true" t="shared" si="11" ref="C73:K73">+(C78+C80+C81+C82)-(B78+B80+B81+B82)</f>
        <v>-192514012</v>
      </c>
      <c r="D73" s="2">
        <f t="shared" si="11"/>
        <v>446740133</v>
      </c>
      <c r="E73" s="2">
        <f t="shared" si="11"/>
        <v>86069797</v>
      </c>
      <c r="F73" s="2">
        <f>+(F78+F80+F81+F82)-(D78+D80+D81+D82)</f>
        <v>95069799</v>
      </c>
      <c r="G73" s="2">
        <f>+(G78+G80+G81+G82)-(D78+D80+D81+D82)</f>
        <v>95069799</v>
      </c>
      <c r="H73" s="2">
        <f>+(H78+H80+H81+H82)-(D78+D80+D81+D82)</f>
        <v>1371039232</v>
      </c>
      <c r="I73" s="2">
        <f>+(I78+I80+I81+I82)-(E78+E80+E81+E82)</f>
        <v>15096573</v>
      </c>
      <c r="J73" s="2">
        <f t="shared" si="11"/>
        <v>-96572</v>
      </c>
      <c r="K73" s="2">
        <f t="shared" si="11"/>
        <v>0</v>
      </c>
    </row>
    <row r="74" spans="1:11" ht="12.75" hidden="1">
      <c r="A74" s="1" t="s">
        <v>95</v>
      </c>
      <c r="B74" s="2">
        <f>+TREND(C74:E74)</f>
        <v>-25859931.833333373</v>
      </c>
      <c r="C74" s="2">
        <f>+C73</f>
        <v>-192514012</v>
      </c>
      <c r="D74" s="2">
        <f aca="true" t="shared" si="12" ref="D74:K74">+D73</f>
        <v>446740133</v>
      </c>
      <c r="E74" s="2">
        <f t="shared" si="12"/>
        <v>86069797</v>
      </c>
      <c r="F74" s="2">
        <f t="shared" si="12"/>
        <v>95069799</v>
      </c>
      <c r="G74" s="2">
        <f t="shared" si="12"/>
        <v>95069799</v>
      </c>
      <c r="H74" s="2">
        <f t="shared" si="12"/>
        <v>1371039232</v>
      </c>
      <c r="I74" s="2">
        <f t="shared" si="12"/>
        <v>15096573</v>
      </c>
      <c r="J74" s="2">
        <f t="shared" si="12"/>
        <v>-96572</v>
      </c>
      <c r="K74" s="2">
        <f t="shared" si="12"/>
        <v>0</v>
      </c>
    </row>
    <row r="75" spans="1:11" ht="12.75" hidden="1">
      <c r="A75" s="1" t="s">
        <v>96</v>
      </c>
      <c r="B75" s="2">
        <f>+B84-(((B80+B81+B78)*B70)-B79)</f>
        <v>10164655</v>
      </c>
      <c r="C75" s="2">
        <f aca="true" t="shared" si="13" ref="C75:K75">+C84-(((C80+C81+C78)*C70)-C79)</f>
        <v>1490441398.8232396</v>
      </c>
      <c r="D75" s="2">
        <f t="shared" si="13"/>
        <v>-171592765.05879837</v>
      </c>
      <c r="E75" s="2">
        <f t="shared" si="13"/>
        <v>20607580.442846507</v>
      </c>
      <c r="F75" s="2">
        <f t="shared" si="13"/>
        <v>11688636.782722756</v>
      </c>
      <c r="G75" s="2">
        <f t="shared" si="13"/>
        <v>11688636.782722756</v>
      </c>
      <c r="H75" s="2">
        <f t="shared" si="13"/>
        <v>3973033399.8368626</v>
      </c>
      <c r="I75" s="2">
        <f t="shared" si="13"/>
        <v>26053963.298585735</v>
      </c>
      <c r="J75" s="2">
        <f t="shared" si="13"/>
        <v>27348735.04086316</v>
      </c>
      <c r="K75" s="2">
        <f t="shared" si="13"/>
        <v>29131832.04086316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-749815052</v>
      </c>
      <c r="C77" s="3">
        <v>41594024</v>
      </c>
      <c r="D77" s="3">
        <v>1167188787</v>
      </c>
      <c r="E77" s="3">
        <v>1361580703</v>
      </c>
      <c r="F77" s="3">
        <v>1329545350</v>
      </c>
      <c r="G77" s="3">
        <v>1329545350</v>
      </c>
      <c r="H77" s="3">
        <v>3394180285</v>
      </c>
      <c r="I77" s="3">
        <v>1429771278</v>
      </c>
      <c r="J77" s="3">
        <v>1515557216</v>
      </c>
      <c r="K77" s="3">
        <v>1606490648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7939927</v>
      </c>
      <c r="C79" s="3">
        <v>-1334767</v>
      </c>
      <c r="D79" s="3">
        <v>199753109</v>
      </c>
      <c r="E79" s="3">
        <v>0</v>
      </c>
      <c r="F79" s="3">
        <v>0</v>
      </c>
      <c r="G79" s="3">
        <v>0</v>
      </c>
      <c r="H79" s="3">
        <v>2094757089</v>
      </c>
      <c r="I79" s="3">
        <v>-2520601</v>
      </c>
      <c r="J79" s="3">
        <v>-2885162</v>
      </c>
      <c r="K79" s="3">
        <v>-3017195</v>
      </c>
    </row>
    <row r="80" spans="1:11" ht="12.75" hidden="1">
      <c r="A80" s="1" t="s">
        <v>68</v>
      </c>
      <c r="B80" s="3">
        <v>-262696266</v>
      </c>
      <c r="C80" s="3">
        <v>-444245489</v>
      </c>
      <c r="D80" s="3">
        <v>447573801</v>
      </c>
      <c r="E80" s="3">
        <v>-15000000</v>
      </c>
      <c r="F80" s="3">
        <v>-5999998</v>
      </c>
      <c r="G80" s="3">
        <v>-5999998</v>
      </c>
      <c r="H80" s="3">
        <v>34848983</v>
      </c>
      <c r="I80" s="3">
        <v>96573</v>
      </c>
      <c r="J80" s="3">
        <v>1</v>
      </c>
      <c r="K80" s="3">
        <v>1</v>
      </c>
    </row>
    <row r="81" spans="1:11" ht="12.75" hidden="1">
      <c r="A81" s="1" t="s">
        <v>69</v>
      </c>
      <c r="B81" s="3">
        <v>-92599652</v>
      </c>
      <c r="C81" s="3">
        <v>-103564441</v>
      </c>
      <c r="D81" s="3">
        <v>-548643598</v>
      </c>
      <c r="E81" s="3">
        <v>0</v>
      </c>
      <c r="F81" s="3">
        <v>0</v>
      </c>
      <c r="G81" s="3">
        <v>0</v>
      </c>
      <c r="H81" s="3">
        <v>1235120452</v>
      </c>
      <c r="I81" s="3">
        <v>0</v>
      </c>
      <c r="J81" s="3">
        <v>0</v>
      </c>
      <c r="K81" s="3">
        <v>0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121291406</v>
      </c>
      <c r="D83" s="3">
        <v>1139714710</v>
      </c>
      <c r="E83" s="3">
        <v>1371346000</v>
      </c>
      <c r="F83" s="3">
        <v>1371346000</v>
      </c>
      <c r="G83" s="3">
        <v>1371346000</v>
      </c>
      <c r="H83" s="3">
        <v>1280377644</v>
      </c>
      <c r="I83" s="3">
        <v>1371346000</v>
      </c>
      <c r="J83" s="3">
        <v>1453626760</v>
      </c>
      <c r="K83" s="3">
        <v>1540844366</v>
      </c>
    </row>
    <row r="84" spans="1:11" ht="12.75" hidden="1">
      <c r="A84" s="1" t="s">
        <v>72</v>
      </c>
      <c r="B84" s="3">
        <v>2224728</v>
      </c>
      <c r="C84" s="3">
        <v>-105680157</v>
      </c>
      <c r="D84" s="3">
        <v>-470036622</v>
      </c>
      <c r="E84" s="3">
        <v>5500000</v>
      </c>
      <c r="F84" s="3">
        <v>5500000</v>
      </c>
      <c r="G84" s="3">
        <v>5500000</v>
      </c>
      <c r="H84" s="3">
        <v>2357343519</v>
      </c>
      <c r="I84" s="3">
        <v>28667191</v>
      </c>
      <c r="J84" s="3">
        <v>30233898</v>
      </c>
      <c r="K84" s="3">
        <v>32149028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82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198611191</v>
      </c>
      <c r="C5" s="6">
        <v>187202635</v>
      </c>
      <c r="D5" s="23">
        <v>240250440</v>
      </c>
      <c r="E5" s="24">
        <v>250220360</v>
      </c>
      <c r="F5" s="6">
        <v>286798665</v>
      </c>
      <c r="G5" s="25">
        <v>286798665</v>
      </c>
      <c r="H5" s="26">
        <v>256088419</v>
      </c>
      <c r="I5" s="24">
        <v>332330000</v>
      </c>
      <c r="J5" s="6">
        <v>352270000</v>
      </c>
      <c r="K5" s="25">
        <v>373406001</v>
      </c>
    </row>
    <row r="6" spans="1:11" ht="13.5">
      <c r="A6" s="22" t="s">
        <v>18</v>
      </c>
      <c r="B6" s="6">
        <v>964315997</v>
      </c>
      <c r="C6" s="6">
        <v>1019293097</v>
      </c>
      <c r="D6" s="23">
        <v>1181064580</v>
      </c>
      <c r="E6" s="24">
        <v>1206207152</v>
      </c>
      <c r="F6" s="6">
        <v>1221068201</v>
      </c>
      <c r="G6" s="25">
        <v>1221068201</v>
      </c>
      <c r="H6" s="26">
        <v>1038557194</v>
      </c>
      <c r="I6" s="24">
        <v>1331537124</v>
      </c>
      <c r="J6" s="6">
        <v>1419341231</v>
      </c>
      <c r="K6" s="25">
        <v>1504502044</v>
      </c>
    </row>
    <row r="7" spans="1:11" ht="13.5">
      <c r="A7" s="22" t="s">
        <v>19</v>
      </c>
      <c r="B7" s="6">
        <v>30702611</v>
      </c>
      <c r="C7" s="6">
        <v>38575280</v>
      </c>
      <c r="D7" s="23">
        <v>10065243</v>
      </c>
      <c r="E7" s="24">
        <v>3391873</v>
      </c>
      <c r="F7" s="6">
        <v>3391873</v>
      </c>
      <c r="G7" s="25">
        <v>3391873</v>
      </c>
      <c r="H7" s="26">
        <v>1489376</v>
      </c>
      <c r="I7" s="24">
        <v>3731060</v>
      </c>
      <c r="J7" s="6">
        <v>3954924</v>
      </c>
      <c r="K7" s="25">
        <v>4192219</v>
      </c>
    </row>
    <row r="8" spans="1:11" ht="13.5">
      <c r="A8" s="22" t="s">
        <v>20</v>
      </c>
      <c r="B8" s="6">
        <v>322191253</v>
      </c>
      <c r="C8" s="6">
        <v>439135601</v>
      </c>
      <c r="D8" s="23">
        <v>327510614</v>
      </c>
      <c r="E8" s="24">
        <v>421521713</v>
      </c>
      <c r="F8" s="6">
        <v>430021708</v>
      </c>
      <c r="G8" s="25">
        <v>430021708</v>
      </c>
      <c r="H8" s="26">
        <v>400704280</v>
      </c>
      <c r="I8" s="24">
        <v>391815787</v>
      </c>
      <c r="J8" s="6">
        <v>379270851</v>
      </c>
      <c r="K8" s="25">
        <v>383473899</v>
      </c>
    </row>
    <row r="9" spans="1:11" ht="13.5">
      <c r="A9" s="22" t="s">
        <v>21</v>
      </c>
      <c r="B9" s="6">
        <v>37447164</v>
      </c>
      <c r="C9" s="6">
        <v>16759963</v>
      </c>
      <c r="D9" s="23">
        <v>48179587</v>
      </c>
      <c r="E9" s="24">
        <v>112337811</v>
      </c>
      <c r="F9" s="6">
        <v>110244665</v>
      </c>
      <c r="G9" s="25">
        <v>110244665</v>
      </c>
      <c r="H9" s="26">
        <v>37859915</v>
      </c>
      <c r="I9" s="24">
        <v>127536984</v>
      </c>
      <c r="J9" s="6">
        <v>135189204</v>
      </c>
      <c r="K9" s="25">
        <v>143300553</v>
      </c>
    </row>
    <row r="10" spans="1:11" ht="25.5">
      <c r="A10" s="27" t="s">
        <v>85</v>
      </c>
      <c r="B10" s="28">
        <f>SUM(B5:B9)</f>
        <v>1553268216</v>
      </c>
      <c r="C10" s="29">
        <f aca="true" t="shared" si="0" ref="C10:K10">SUM(C5:C9)</f>
        <v>1700966576</v>
      </c>
      <c r="D10" s="30">
        <f t="shared" si="0"/>
        <v>1807070464</v>
      </c>
      <c r="E10" s="28">
        <f t="shared" si="0"/>
        <v>1993678909</v>
      </c>
      <c r="F10" s="29">
        <f t="shared" si="0"/>
        <v>2051525112</v>
      </c>
      <c r="G10" s="31">
        <f t="shared" si="0"/>
        <v>2051525112</v>
      </c>
      <c r="H10" s="32">
        <f t="shared" si="0"/>
        <v>1734699184</v>
      </c>
      <c r="I10" s="28">
        <f t="shared" si="0"/>
        <v>2186950955</v>
      </c>
      <c r="J10" s="29">
        <f t="shared" si="0"/>
        <v>2290026210</v>
      </c>
      <c r="K10" s="31">
        <f t="shared" si="0"/>
        <v>2408874716</v>
      </c>
    </row>
    <row r="11" spans="1:11" ht="13.5">
      <c r="A11" s="22" t="s">
        <v>22</v>
      </c>
      <c r="B11" s="6">
        <v>521237169</v>
      </c>
      <c r="C11" s="6">
        <v>526998728</v>
      </c>
      <c r="D11" s="23">
        <v>523801937</v>
      </c>
      <c r="E11" s="24">
        <v>570308407</v>
      </c>
      <c r="F11" s="6">
        <v>558250060</v>
      </c>
      <c r="G11" s="25">
        <v>558250060</v>
      </c>
      <c r="H11" s="26">
        <v>531702445</v>
      </c>
      <c r="I11" s="24">
        <v>571514569</v>
      </c>
      <c r="J11" s="6">
        <v>600090283</v>
      </c>
      <c r="K11" s="25">
        <v>642096625</v>
      </c>
    </row>
    <row r="12" spans="1:11" ht="13.5">
      <c r="A12" s="22" t="s">
        <v>23</v>
      </c>
      <c r="B12" s="6">
        <v>26442782</v>
      </c>
      <c r="C12" s="6">
        <v>26759488</v>
      </c>
      <c r="D12" s="23">
        <v>27110929</v>
      </c>
      <c r="E12" s="24">
        <v>29713628</v>
      </c>
      <c r="F12" s="6">
        <v>28013628</v>
      </c>
      <c r="G12" s="25">
        <v>28013628</v>
      </c>
      <c r="H12" s="26">
        <v>7494511</v>
      </c>
      <c r="I12" s="24">
        <v>28013622</v>
      </c>
      <c r="J12" s="6">
        <v>28854032</v>
      </c>
      <c r="K12" s="25">
        <v>29431115</v>
      </c>
    </row>
    <row r="13" spans="1:11" ht="13.5">
      <c r="A13" s="22" t="s">
        <v>86</v>
      </c>
      <c r="B13" s="6">
        <v>213416012</v>
      </c>
      <c r="C13" s="6">
        <v>183161502</v>
      </c>
      <c r="D13" s="23">
        <v>209683414</v>
      </c>
      <c r="E13" s="24">
        <v>178910022</v>
      </c>
      <c r="F13" s="6">
        <v>178910022</v>
      </c>
      <c r="G13" s="25">
        <v>178910022</v>
      </c>
      <c r="H13" s="26">
        <v>0</v>
      </c>
      <c r="I13" s="24">
        <v>178909825</v>
      </c>
      <c r="J13" s="6">
        <v>193490971</v>
      </c>
      <c r="K13" s="25">
        <v>205100431</v>
      </c>
    </row>
    <row r="14" spans="1:11" ht="13.5">
      <c r="A14" s="22" t="s">
        <v>24</v>
      </c>
      <c r="B14" s="6">
        <v>38140672</v>
      </c>
      <c r="C14" s="6">
        <v>47689077</v>
      </c>
      <c r="D14" s="23">
        <v>54699037</v>
      </c>
      <c r="E14" s="24">
        <v>43018618</v>
      </c>
      <c r="F14" s="6">
        <v>43018618</v>
      </c>
      <c r="G14" s="25">
        <v>43018618</v>
      </c>
      <c r="H14" s="26">
        <v>34087045</v>
      </c>
      <c r="I14" s="24">
        <v>44309176</v>
      </c>
      <c r="J14" s="6">
        <v>46524635</v>
      </c>
      <c r="K14" s="25">
        <v>49316113</v>
      </c>
    </row>
    <row r="15" spans="1:11" ht="13.5">
      <c r="A15" s="22" t="s">
        <v>87</v>
      </c>
      <c r="B15" s="6">
        <v>689791886</v>
      </c>
      <c r="C15" s="6">
        <v>728262670</v>
      </c>
      <c r="D15" s="23">
        <v>869253035</v>
      </c>
      <c r="E15" s="24">
        <v>815073942</v>
      </c>
      <c r="F15" s="6">
        <v>814845522</v>
      </c>
      <c r="G15" s="25">
        <v>814845522</v>
      </c>
      <c r="H15" s="26">
        <v>609779878</v>
      </c>
      <c r="I15" s="24">
        <v>863993476</v>
      </c>
      <c r="J15" s="6">
        <v>898502572</v>
      </c>
      <c r="K15" s="25">
        <v>943286109</v>
      </c>
    </row>
    <row r="16" spans="1:11" ht="13.5">
      <c r="A16" s="22" t="s">
        <v>20</v>
      </c>
      <c r="B16" s="6">
        <v>4415005</v>
      </c>
      <c r="C16" s="6">
        <v>0</v>
      </c>
      <c r="D16" s="23">
        <v>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25</v>
      </c>
      <c r="B17" s="6">
        <v>443242970</v>
      </c>
      <c r="C17" s="6">
        <v>429905410</v>
      </c>
      <c r="D17" s="23">
        <v>489118022</v>
      </c>
      <c r="E17" s="24">
        <v>445648279</v>
      </c>
      <c r="F17" s="6">
        <v>515487894</v>
      </c>
      <c r="G17" s="25">
        <v>515487894</v>
      </c>
      <c r="H17" s="26">
        <v>198391961</v>
      </c>
      <c r="I17" s="24">
        <v>499826125</v>
      </c>
      <c r="J17" s="6">
        <v>511981887</v>
      </c>
      <c r="K17" s="25">
        <v>526455811</v>
      </c>
    </row>
    <row r="18" spans="1:11" ht="13.5">
      <c r="A18" s="33" t="s">
        <v>26</v>
      </c>
      <c r="B18" s="34">
        <f>SUM(B11:B17)</f>
        <v>1936686496</v>
      </c>
      <c r="C18" s="35">
        <f aca="true" t="shared" si="1" ref="C18:K18">SUM(C11:C17)</f>
        <v>1942776875</v>
      </c>
      <c r="D18" s="36">
        <f t="shared" si="1"/>
        <v>2173666374</v>
      </c>
      <c r="E18" s="34">
        <f t="shared" si="1"/>
        <v>2082672896</v>
      </c>
      <c r="F18" s="35">
        <f t="shared" si="1"/>
        <v>2138525744</v>
      </c>
      <c r="G18" s="37">
        <f t="shared" si="1"/>
        <v>2138525744</v>
      </c>
      <c r="H18" s="38">
        <f t="shared" si="1"/>
        <v>1381455840</v>
      </c>
      <c r="I18" s="34">
        <f t="shared" si="1"/>
        <v>2186566793</v>
      </c>
      <c r="J18" s="35">
        <f t="shared" si="1"/>
        <v>2279444380</v>
      </c>
      <c r="K18" s="37">
        <f t="shared" si="1"/>
        <v>2395686204</v>
      </c>
    </row>
    <row r="19" spans="1:11" ht="13.5">
      <c r="A19" s="33" t="s">
        <v>27</v>
      </c>
      <c r="B19" s="39">
        <f>+B10-B18</f>
        <v>-383418280</v>
      </c>
      <c r="C19" s="40">
        <f aca="true" t="shared" si="2" ref="C19:K19">+C10-C18</f>
        <v>-241810299</v>
      </c>
      <c r="D19" s="41">
        <f t="shared" si="2"/>
        <v>-366595910</v>
      </c>
      <c r="E19" s="39">
        <f t="shared" si="2"/>
        <v>-88993987</v>
      </c>
      <c r="F19" s="40">
        <f t="shared" si="2"/>
        <v>-87000632</v>
      </c>
      <c r="G19" s="42">
        <f t="shared" si="2"/>
        <v>-87000632</v>
      </c>
      <c r="H19" s="43">
        <f t="shared" si="2"/>
        <v>353243344</v>
      </c>
      <c r="I19" s="39">
        <f t="shared" si="2"/>
        <v>384162</v>
      </c>
      <c r="J19" s="40">
        <f t="shared" si="2"/>
        <v>10581830</v>
      </c>
      <c r="K19" s="42">
        <f t="shared" si="2"/>
        <v>13188512</v>
      </c>
    </row>
    <row r="20" spans="1:11" ht="25.5">
      <c r="A20" s="44" t="s">
        <v>28</v>
      </c>
      <c r="B20" s="45">
        <v>193975411</v>
      </c>
      <c r="C20" s="46">
        <v>157975000</v>
      </c>
      <c r="D20" s="47">
        <v>246795533</v>
      </c>
      <c r="E20" s="45">
        <v>173051300</v>
      </c>
      <c r="F20" s="46">
        <v>216851300</v>
      </c>
      <c r="G20" s="48">
        <v>216851300</v>
      </c>
      <c r="H20" s="49">
        <v>155278023</v>
      </c>
      <c r="I20" s="45">
        <v>178420000</v>
      </c>
      <c r="J20" s="46">
        <v>141425000</v>
      </c>
      <c r="K20" s="48">
        <v>140186000</v>
      </c>
    </row>
    <row r="21" spans="1:11" ht="63.75">
      <c r="A21" s="50" t="s">
        <v>88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89</v>
      </c>
      <c r="B22" s="57">
        <f>SUM(B19:B21)</f>
        <v>-189442869</v>
      </c>
      <c r="C22" s="58">
        <f aca="true" t="shared" si="3" ref="C22:K22">SUM(C19:C21)</f>
        <v>-83835299</v>
      </c>
      <c r="D22" s="59">
        <f t="shared" si="3"/>
        <v>-119800377</v>
      </c>
      <c r="E22" s="57">
        <f t="shared" si="3"/>
        <v>84057313</v>
      </c>
      <c r="F22" s="58">
        <f t="shared" si="3"/>
        <v>129850668</v>
      </c>
      <c r="G22" s="60">
        <f t="shared" si="3"/>
        <v>129850668</v>
      </c>
      <c r="H22" s="61">
        <f t="shared" si="3"/>
        <v>508521367</v>
      </c>
      <c r="I22" s="57">
        <f t="shared" si="3"/>
        <v>178804162</v>
      </c>
      <c r="J22" s="58">
        <f t="shared" si="3"/>
        <v>152006830</v>
      </c>
      <c r="K22" s="60">
        <f t="shared" si="3"/>
        <v>153374512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-189442869</v>
      </c>
      <c r="C24" s="40">
        <f aca="true" t="shared" si="4" ref="C24:K24">SUM(C22:C23)</f>
        <v>-83835299</v>
      </c>
      <c r="D24" s="41">
        <f t="shared" si="4"/>
        <v>-119800377</v>
      </c>
      <c r="E24" s="39">
        <f t="shared" si="4"/>
        <v>84057313</v>
      </c>
      <c r="F24" s="40">
        <f t="shared" si="4"/>
        <v>129850668</v>
      </c>
      <c r="G24" s="42">
        <f t="shared" si="4"/>
        <v>129850668</v>
      </c>
      <c r="H24" s="43">
        <f t="shared" si="4"/>
        <v>508521367</v>
      </c>
      <c r="I24" s="39">
        <f t="shared" si="4"/>
        <v>178804162</v>
      </c>
      <c r="J24" s="40">
        <f t="shared" si="4"/>
        <v>152006830</v>
      </c>
      <c r="K24" s="42">
        <f t="shared" si="4"/>
        <v>153374512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90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657535130</v>
      </c>
      <c r="C27" s="7">
        <v>369989314</v>
      </c>
      <c r="D27" s="69">
        <v>196775135</v>
      </c>
      <c r="E27" s="70">
        <v>194651300</v>
      </c>
      <c r="F27" s="7">
        <v>275079670</v>
      </c>
      <c r="G27" s="71">
        <v>275079670</v>
      </c>
      <c r="H27" s="72">
        <v>125037397</v>
      </c>
      <c r="I27" s="70">
        <v>193420000</v>
      </c>
      <c r="J27" s="7">
        <v>141425000</v>
      </c>
      <c r="K27" s="71">
        <v>140186000</v>
      </c>
    </row>
    <row r="28" spans="1:11" ht="13.5">
      <c r="A28" s="73" t="s">
        <v>33</v>
      </c>
      <c r="B28" s="6">
        <v>82178895</v>
      </c>
      <c r="C28" s="6">
        <v>-16275055</v>
      </c>
      <c r="D28" s="23">
        <v>121592289</v>
      </c>
      <c r="E28" s="24">
        <v>133067300</v>
      </c>
      <c r="F28" s="6">
        <v>218418000</v>
      </c>
      <c r="G28" s="25">
        <v>218418000</v>
      </c>
      <c r="H28" s="26">
        <v>0</v>
      </c>
      <c r="I28" s="24">
        <v>178200000</v>
      </c>
      <c r="J28" s="6">
        <v>141425000</v>
      </c>
      <c r="K28" s="25">
        <v>140186000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61584000</v>
      </c>
      <c r="F31" s="6">
        <v>56661670</v>
      </c>
      <c r="G31" s="25">
        <v>56661670</v>
      </c>
      <c r="H31" s="26">
        <v>0</v>
      </c>
      <c r="I31" s="24">
        <v>15220000</v>
      </c>
      <c r="J31" s="6">
        <v>0</v>
      </c>
      <c r="K31" s="25">
        <v>0</v>
      </c>
    </row>
    <row r="32" spans="1:11" ht="13.5">
      <c r="A32" s="33" t="s">
        <v>36</v>
      </c>
      <c r="B32" s="7">
        <f>SUM(B28:B31)</f>
        <v>82178895</v>
      </c>
      <c r="C32" s="7">
        <f aca="true" t="shared" si="5" ref="C32:K32">SUM(C28:C31)</f>
        <v>-16275055</v>
      </c>
      <c r="D32" s="69">
        <f t="shared" si="5"/>
        <v>121592289</v>
      </c>
      <c r="E32" s="70">
        <f t="shared" si="5"/>
        <v>194651300</v>
      </c>
      <c r="F32" s="7">
        <f t="shared" si="5"/>
        <v>275079670</v>
      </c>
      <c r="G32" s="71">
        <f t="shared" si="5"/>
        <v>275079670</v>
      </c>
      <c r="H32" s="72">
        <f t="shared" si="5"/>
        <v>0</v>
      </c>
      <c r="I32" s="70">
        <f t="shared" si="5"/>
        <v>193420000</v>
      </c>
      <c r="J32" s="7">
        <f t="shared" si="5"/>
        <v>141425000</v>
      </c>
      <c r="K32" s="71">
        <f t="shared" si="5"/>
        <v>140186000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541906969</v>
      </c>
      <c r="C35" s="6">
        <v>757049411</v>
      </c>
      <c r="D35" s="23">
        <v>1021070697</v>
      </c>
      <c r="E35" s="24">
        <v>374461137</v>
      </c>
      <c r="F35" s="6">
        <v>395930182</v>
      </c>
      <c r="G35" s="25">
        <v>395930182</v>
      </c>
      <c r="H35" s="26">
        <v>1801329582</v>
      </c>
      <c r="I35" s="24">
        <v>476537441</v>
      </c>
      <c r="J35" s="6">
        <v>686785335</v>
      </c>
      <c r="K35" s="25">
        <v>429607573</v>
      </c>
    </row>
    <row r="36" spans="1:11" ht="13.5">
      <c r="A36" s="22" t="s">
        <v>39</v>
      </c>
      <c r="B36" s="6">
        <v>4061547056</v>
      </c>
      <c r="C36" s="6">
        <v>4310485137</v>
      </c>
      <c r="D36" s="23">
        <v>4300452251</v>
      </c>
      <c r="E36" s="24">
        <v>4538603158</v>
      </c>
      <c r="F36" s="6">
        <v>4619031528</v>
      </c>
      <c r="G36" s="25">
        <v>4619031528</v>
      </c>
      <c r="H36" s="26">
        <v>4512819763</v>
      </c>
      <c r="I36" s="24">
        <v>4801156519</v>
      </c>
      <c r="J36" s="6">
        <v>4884677334</v>
      </c>
      <c r="K36" s="25">
        <v>4900171770</v>
      </c>
    </row>
    <row r="37" spans="1:11" ht="13.5">
      <c r="A37" s="22" t="s">
        <v>40</v>
      </c>
      <c r="B37" s="6">
        <v>1152846839</v>
      </c>
      <c r="C37" s="6">
        <v>1739349847</v>
      </c>
      <c r="D37" s="23">
        <v>2115182578</v>
      </c>
      <c r="E37" s="24">
        <v>327906885</v>
      </c>
      <c r="F37" s="6">
        <v>388361967</v>
      </c>
      <c r="G37" s="25">
        <v>388361967</v>
      </c>
      <c r="H37" s="26">
        <v>2532447879</v>
      </c>
      <c r="I37" s="24">
        <v>468429557</v>
      </c>
      <c r="J37" s="6">
        <v>661535335</v>
      </c>
      <c r="K37" s="25">
        <v>365782573</v>
      </c>
    </row>
    <row r="38" spans="1:11" ht="13.5">
      <c r="A38" s="22" t="s">
        <v>41</v>
      </c>
      <c r="B38" s="6">
        <v>300467188</v>
      </c>
      <c r="C38" s="6">
        <v>296759472</v>
      </c>
      <c r="D38" s="23">
        <v>331426660</v>
      </c>
      <c r="E38" s="24">
        <v>431176803</v>
      </c>
      <c r="F38" s="6">
        <v>431176803</v>
      </c>
      <c r="G38" s="25">
        <v>431176803</v>
      </c>
      <c r="H38" s="26">
        <v>320773765</v>
      </c>
      <c r="I38" s="24">
        <v>309776492</v>
      </c>
      <c r="J38" s="6">
        <v>312178336</v>
      </c>
      <c r="K38" s="25">
        <v>264467497</v>
      </c>
    </row>
    <row r="39" spans="1:11" ht="13.5">
      <c r="A39" s="22" t="s">
        <v>42</v>
      </c>
      <c r="B39" s="6">
        <v>3339582860</v>
      </c>
      <c r="C39" s="6">
        <v>3115260511</v>
      </c>
      <c r="D39" s="23">
        <v>2994714054</v>
      </c>
      <c r="E39" s="24">
        <v>4153980607</v>
      </c>
      <c r="F39" s="6">
        <v>4065572278</v>
      </c>
      <c r="G39" s="25">
        <v>4065572278</v>
      </c>
      <c r="H39" s="26">
        <v>3157375905</v>
      </c>
      <c r="I39" s="24">
        <v>4320683749</v>
      </c>
      <c r="J39" s="6">
        <v>4445742168</v>
      </c>
      <c r="K39" s="25">
        <v>4546154761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1799567805</v>
      </c>
      <c r="C42" s="6">
        <v>2337606308</v>
      </c>
      <c r="D42" s="23">
        <v>2469393676</v>
      </c>
      <c r="E42" s="24">
        <v>162043348</v>
      </c>
      <c r="F42" s="6">
        <v>232121033</v>
      </c>
      <c r="G42" s="25">
        <v>232121033</v>
      </c>
      <c r="H42" s="26">
        <v>1833985472</v>
      </c>
      <c r="I42" s="24">
        <v>228968090</v>
      </c>
      <c r="J42" s="6">
        <v>137477003</v>
      </c>
      <c r="K42" s="25">
        <v>134283663</v>
      </c>
    </row>
    <row r="43" spans="1:11" ht="13.5">
      <c r="A43" s="22" t="s">
        <v>45</v>
      </c>
      <c r="B43" s="6">
        <v>-179851958</v>
      </c>
      <c r="C43" s="6">
        <v>-194569861</v>
      </c>
      <c r="D43" s="23">
        <v>-139879729</v>
      </c>
      <c r="E43" s="24">
        <v>-194651364</v>
      </c>
      <c r="F43" s="6">
        <v>-238451299</v>
      </c>
      <c r="G43" s="25">
        <v>-238451299</v>
      </c>
      <c r="H43" s="26">
        <v>-154782507</v>
      </c>
      <c r="I43" s="24">
        <v>-193420000</v>
      </c>
      <c r="J43" s="6">
        <v>-141425000</v>
      </c>
      <c r="K43" s="25">
        <v>-140186000</v>
      </c>
    </row>
    <row r="44" spans="1:11" ht="13.5">
      <c r="A44" s="22" t="s">
        <v>46</v>
      </c>
      <c r="B44" s="6">
        <v>61048092</v>
      </c>
      <c r="C44" s="6">
        <v>-5406279</v>
      </c>
      <c r="D44" s="23">
        <v>2311620</v>
      </c>
      <c r="E44" s="24">
        <v>-20009631</v>
      </c>
      <c r="F44" s="6">
        <v>0</v>
      </c>
      <c r="G44" s="25">
        <v>0</v>
      </c>
      <c r="H44" s="26">
        <v>-60098461</v>
      </c>
      <c r="I44" s="24">
        <v>1384949</v>
      </c>
      <c r="J44" s="6">
        <v>1435500</v>
      </c>
      <c r="K44" s="25">
        <v>264968</v>
      </c>
    </row>
    <row r="45" spans="1:11" ht="13.5">
      <c r="A45" s="33" t="s">
        <v>47</v>
      </c>
      <c r="B45" s="7">
        <v>1821491057</v>
      </c>
      <c r="C45" s="7">
        <v>1742279335</v>
      </c>
      <c r="D45" s="69">
        <v>1902890318</v>
      </c>
      <c r="E45" s="70">
        <v>17592896</v>
      </c>
      <c r="F45" s="7">
        <v>63880277</v>
      </c>
      <c r="G45" s="71">
        <v>63880277</v>
      </c>
      <c r="H45" s="72">
        <v>1135388309</v>
      </c>
      <c r="I45" s="70">
        <v>95219673</v>
      </c>
      <c r="J45" s="7">
        <v>74465113</v>
      </c>
      <c r="K45" s="71">
        <v>67392244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56008230</v>
      </c>
      <c r="C48" s="6">
        <v>36569463</v>
      </c>
      <c r="D48" s="23">
        <v>58291125</v>
      </c>
      <c r="E48" s="24">
        <v>73135059</v>
      </c>
      <c r="F48" s="6">
        <v>54978086</v>
      </c>
      <c r="G48" s="25">
        <v>54978086</v>
      </c>
      <c r="H48" s="26">
        <v>470439263</v>
      </c>
      <c r="I48" s="24">
        <v>76977608</v>
      </c>
      <c r="J48" s="6">
        <v>73029613</v>
      </c>
      <c r="K48" s="25">
        <v>67127276</v>
      </c>
    </row>
    <row r="49" spans="1:11" ht="13.5">
      <c r="A49" s="22" t="s">
        <v>50</v>
      </c>
      <c r="B49" s="6">
        <f>+B75</f>
        <v>569182770.5982925</v>
      </c>
      <c r="C49" s="6">
        <f aca="true" t="shared" si="6" ref="C49:K49">+C75</f>
        <v>1980645190.5932045</v>
      </c>
      <c r="D49" s="23">
        <f t="shared" si="6"/>
        <v>2437862634.0849695</v>
      </c>
      <c r="E49" s="24">
        <f t="shared" si="6"/>
        <v>1497258.7696086764</v>
      </c>
      <c r="F49" s="6">
        <f t="shared" si="6"/>
        <v>12385847.289976597</v>
      </c>
      <c r="G49" s="25">
        <f t="shared" si="6"/>
        <v>12385847.289976597</v>
      </c>
      <c r="H49" s="26">
        <f t="shared" si="6"/>
        <v>3253638726.475399</v>
      </c>
      <c r="I49" s="24">
        <f t="shared" si="6"/>
        <v>144642559.66670316</v>
      </c>
      <c r="J49" s="6">
        <f t="shared" si="6"/>
        <v>135999408.37049317</v>
      </c>
      <c r="K49" s="25">
        <f t="shared" si="6"/>
        <v>25492155.845850885</v>
      </c>
    </row>
    <row r="50" spans="1:11" ht="13.5">
      <c r="A50" s="33" t="s">
        <v>51</v>
      </c>
      <c r="B50" s="7">
        <f>+B48-B49</f>
        <v>-513174540.59829247</v>
      </c>
      <c r="C50" s="7">
        <f aca="true" t="shared" si="7" ref="C50:K50">+C48-C49</f>
        <v>-1944075727.5932045</v>
      </c>
      <c r="D50" s="69">
        <f t="shared" si="7"/>
        <v>-2379571509.0849695</v>
      </c>
      <c r="E50" s="70">
        <f t="shared" si="7"/>
        <v>71637800.23039132</v>
      </c>
      <c r="F50" s="7">
        <f t="shared" si="7"/>
        <v>42592238.7100234</v>
      </c>
      <c r="G50" s="71">
        <f t="shared" si="7"/>
        <v>42592238.7100234</v>
      </c>
      <c r="H50" s="72">
        <f t="shared" si="7"/>
        <v>-2783199463.475399</v>
      </c>
      <c r="I50" s="70">
        <f t="shared" si="7"/>
        <v>-67664951.66670316</v>
      </c>
      <c r="J50" s="7">
        <f t="shared" si="7"/>
        <v>-62969795.37049317</v>
      </c>
      <c r="K50" s="71">
        <f t="shared" si="7"/>
        <v>41635120.154149115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3760343671</v>
      </c>
      <c r="C53" s="6">
        <v>4159488566</v>
      </c>
      <c r="D53" s="23">
        <v>3841834079</v>
      </c>
      <c r="E53" s="24">
        <v>3574580067</v>
      </c>
      <c r="F53" s="6">
        <v>3574007667</v>
      </c>
      <c r="G53" s="25">
        <v>3574007667</v>
      </c>
      <c r="H53" s="26">
        <v>3864284722</v>
      </c>
      <c r="I53" s="24">
        <v>3876937835</v>
      </c>
      <c r="J53" s="6">
        <v>3984172517</v>
      </c>
      <c r="K53" s="25">
        <v>4006570774</v>
      </c>
    </row>
    <row r="54" spans="1:11" ht="13.5">
      <c r="A54" s="22" t="s">
        <v>54</v>
      </c>
      <c r="B54" s="6">
        <v>0</v>
      </c>
      <c r="C54" s="6">
        <v>171084941</v>
      </c>
      <c r="D54" s="23">
        <v>183922170</v>
      </c>
      <c r="E54" s="24">
        <v>178910022</v>
      </c>
      <c r="F54" s="6">
        <v>178910022</v>
      </c>
      <c r="G54" s="25">
        <v>178910022</v>
      </c>
      <c r="H54" s="26">
        <v>0</v>
      </c>
      <c r="I54" s="24">
        <v>178909825</v>
      </c>
      <c r="J54" s="6">
        <v>193490971</v>
      </c>
      <c r="K54" s="25">
        <v>205100431</v>
      </c>
    </row>
    <row r="55" spans="1:11" ht="13.5">
      <c r="A55" s="22" t="s">
        <v>55</v>
      </c>
      <c r="B55" s="6">
        <v>15119854</v>
      </c>
      <c r="C55" s="6">
        <v>3328473</v>
      </c>
      <c r="D55" s="23">
        <v>38658577</v>
      </c>
      <c r="E55" s="24">
        <v>55007300</v>
      </c>
      <c r="F55" s="6">
        <v>81476415</v>
      </c>
      <c r="G55" s="25">
        <v>81476415</v>
      </c>
      <c r="H55" s="26">
        <v>47267064</v>
      </c>
      <c r="I55" s="24">
        <v>62500000</v>
      </c>
      <c r="J55" s="6">
        <v>45567000</v>
      </c>
      <c r="K55" s="25">
        <v>41000100</v>
      </c>
    </row>
    <row r="56" spans="1:11" ht="13.5">
      <c r="A56" s="22" t="s">
        <v>56</v>
      </c>
      <c r="B56" s="6">
        <v>0</v>
      </c>
      <c r="C56" s="6">
        <v>0</v>
      </c>
      <c r="D56" s="23">
        <v>38115521</v>
      </c>
      <c r="E56" s="24">
        <v>65287896</v>
      </c>
      <c r="F56" s="6">
        <v>71457325</v>
      </c>
      <c r="G56" s="25">
        <v>71457325</v>
      </c>
      <c r="H56" s="26">
        <v>41309311</v>
      </c>
      <c r="I56" s="24">
        <v>67936046</v>
      </c>
      <c r="J56" s="6">
        <v>71337602</v>
      </c>
      <c r="K56" s="25">
        <v>75617859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25874282</v>
      </c>
      <c r="C59" s="6">
        <v>27828875</v>
      </c>
      <c r="D59" s="23">
        <v>31011893</v>
      </c>
      <c r="E59" s="24">
        <v>31011893</v>
      </c>
      <c r="F59" s="6">
        <v>31011893</v>
      </c>
      <c r="G59" s="25">
        <v>31011893</v>
      </c>
      <c r="H59" s="26">
        <v>4924730</v>
      </c>
      <c r="I59" s="24">
        <v>5100178</v>
      </c>
      <c r="J59" s="6">
        <v>5697386</v>
      </c>
      <c r="K59" s="25">
        <v>5697386</v>
      </c>
    </row>
    <row r="60" spans="1:11" ht="13.5">
      <c r="A60" s="90" t="s">
        <v>59</v>
      </c>
      <c r="B60" s="6">
        <v>760</v>
      </c>
      <c r="C60" s="6">
        <v>760</v>
      </c>
      <c r="D60" s="23">
        <v>760</v>
      </c>
      <c r="E60" s="24">
        <v>760</v>
      </c>
      <c r="F60" s="6">
        <v>760</v>
      </c>
      <c r="G60" s="25">
        <v>760</v>
      </c>
      <c r="H60" s="26">
        <v>760</v>
      </c>
      <c r="I60" s="24">
        <v>760</v>
      </c>
      <c r="J60" s="6">
        <v>760</v>
      </c>
      <c r="K60" s="25">
        <v>760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550</v>
      </c>
      <c r="C63" s="98">
        <v>550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550</v>
      </c>
      <c r="C64" s="98">
        <v>550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15779</v>
      </c>
      <c r="C65" s="98">
        <v>15779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91</v>
      </c>
      <c r="B70" s="5">
        <f>IF(ISERROR(B71/B72),0,(B71/B72))</f>
        <v>1.1292867379168217</v>
      </c>
      <c r="C70" s="5">
        <f aca="true" t="shared" si="8" ref="C70:K70">IF(ISERROR(C71/C72),0,(C71/C72))</f>
        <v>1.0177027769426952</v>
      </c>
      <c r="D70" s="5">
        <f t="shared" si="8"/>
        <v>0.9515262403070853</v>
      </c>
      <c r="E70" s="5">
        <f t="shared" si="8"/>
        <v>0.9546262913979395</v>
      </c>
      <c r="F70" s="5">
        <f t="shared" si="8"/>
        <v>0.963166998968334</v>
      </c>
      <c r="G70" s="5">
        <f t="shared" si="8"/>
        <v>0.963166998968334</v>
      </c>
      <c r="H70" s="5">
        <f t="shared" si="8"/>
        <v>0.8864809430530209</v>
      </c>
      <c r="I70" s="5">
        <f t="shared" si="8"/>
        <v>0.8869013083820756</v>
      </c>
      <c r="J70" s="5">
        <f t="shared" si="8"/>
        <v>0.9177540978585457</v>
      </c>
      <c r="K70" s="5">
        <f t="shared" si="8"/>
        <v>0.9946205050432017</v>
      </c>
    </row>
    <row r="71" spans="1:11" ht="12.75" hidden="1">
      <c r="A71" s="1" t="s">
        <v>92</v>
      </c>
      <c r="B71" s="2">
        <f>+B83</f>
        <v>1376767712</v>
      </c>
      <c r="C71" s="2">
        <f aca="true" t="shared" si="9" ref="C71:K71">+C83</f>
        <v>1281535446</v>
      </c>
      <c r="D71" s="2">
        <f t="shared" si="9"/>
        <v>1394291617</v>
      </c>
      <c r="E71" s="2">
        <f t="shared" si="9"/>
        <v>1453957798</v>
      </c>
      <c r="F71" s="2">
        <f t="shared" si="9"/>
        <v>1514494489</v>
      </c>
      <c r="G71" s="2">
        <f t="shared" si="9"/>
        <v>1514494489</v>
      </c>
      <c r="H71" s="2">
        <f t="shared" si="9"/>
        <v>1133213973</v>
      </c>
      <c r="I71" s="2">
        <f t="shared" si="9"/>
        <v>1538347598</v>
      </c>
      <c r="J71" s="2">
        <f t="shared" si="9"/>
        <v>1694635449</v>
      </c>
      <c r="K71" s="2">
        <f t="shared" si="9"/>
        <v>1946763785</v>
      </c>
    </row>
    <row r="72" spans="1:11" ht="12.75" hidden="1">
      <c r="A72" s="1" t="s">
        <v>93</v>
      </c>
      <c r="B72" s="2">
        <f>+B77</f>
        <v>1219148039</v>
      </c>
      <c r="C72" s="2">
        <f aca="true" t="shared" si="10" ref="C72:K72">+C77</f>
        <v>1259243342</v>
      </c>
      <c r="D72" s="2">
        <f t="shared" si="10"/>
        <v>1465321247</v>
      </c>
      <c r="E72" s="2">
        <f t="shared" si="10"/>
        <v>1523064901</v>
      </c>
      <c r="F72" s="2">
        <f t="shared" si="10"/>
        <v>1572411109</v>
      </c>
      <c r="G72" s="2">
        <f t="shared" si="10"/>
        <v>1572411109</v>
      </c>
      <c r="H72" s="2">
        <f t="shared" si="10"/>
        <v>1278328634</v>
      </c>
      <c r="I72" s="2">
        <f t="shared" si="10"/>
        <v>1734519482</v>
      </c>
      <c r="J72" s="2">
        <f t="shared" si="10"/>
        <v>1846502732</v>
      </c>
      <c r="K72" s="2">
        <f t="shared" si="10"/>
        <v>1957293033</v>
      </c>
    </row>
    <row r="73" spans="1:11" ht="12.75" hidden="1">
      <c r="A73" s="1" t="s">
        <v>94</v>
      </c>
      <c r="B73" s="2">
        <f>+B74</f>
        <v>387903333.3333333</v>
      </c>
      <c r="C73" s="2">
        <f aca="true" t="shared" si="11" ref="C73:K73">+(C78+C80+C81+C82)-(B78+B80+B81+B82)</f>
        <v>235850229</v>
      </c>
      <c r="D73" s="2">
        <f t="shared" si="11"/>
        <v>242175892</v>
      </c>
      <c r="E73" s="2">
        <f t="shared" si="11"/>
        <v>-663817071</v>
      </c>
      <c r="F73" s="2">
        <f>+(F78+F80+F81+F82)-(D78+D80+D81+D82)</f>
        <v>-624415681</v>
      </c>
      <c r="G73" s="2">
        <f>+(G78+G80+G81+G82)-(D78+D80+D81+D82)</f>
        <v>-624415681</v>
      </c>
      <c r="H73" s="2">
        <f>+(H78+H80+H81+H82)-(D78+D80+D81+D82)</f>
        <v>368005461</v>
      </c>
      <c r="I73" s="2">
        <f>+(I78+I80+I81+I82)-(E78+E80+E81+E82)</f>
        <v>56081886</v>
      </c>
      <c r="J73" s="2">
        <f t="shared" si="11"/>
        <v>207596763</v>
      </c>
      <c r="K73" s="2">
        <f t="shared" si="11"/>
        <v>-229599161</v>
      </c>
    </row>
    <row r="74" spans="1:11" ht="12.75" hidden="1">
      <c r="A74" s="1" t="s">
        <v>95</v>
      </c>
      <c r="B74" s="2">
        <f>+TREND(C74:E74)</f>
        <v>387903333.3333333</v>
      </c>
      <c r="C74" s="2">
        <f>+C73</f>
        <v>235850229</v>
      </c>
      <c r="D74" s="2">
        <f aca="true" t="shared" si="12" ref="D74:K74">+D73</f>
        <v>242175892</v>
      </c>
      <c r="E74" s="2">
        <f t="shared" si="12"/>
        <v>-663817071</v>
      </c>
      <c r="F74" s="2">
        <f t="shared" si="12"/>
        <v>-624415681</v>
      </c>
      <c r="G74" s="2">
        <f t="shared" si="12"/>
        <v>-624415681</v>
      </c>
      <c r="H74" s="2">
        <f t="shared" si="12"/>
        <v>368005461</v>
      </c>
      <c r="I74" s="2">
        <f t="shared" si="12"/>
        <v>56081886</v>
      </c>
      <c r="J74" s="2">
        <f t="shared" si="12"/>
        <v>207596763</v>
      </c>
      <c r="K74" s="2">
        <f t="shared" si="12"/>
        <v>-229599161</v>
      </c>
    </row>
    <row r="75" spans="1:11" ht="12.75" hidden="1">
      <c r="A75" s="1" t="s">
        <v>96</v>
      </c>
      <c r="B75" s="2">
        <f>+B84-(((B80+B81+B78)*B70)-B79)</f>
        <v>569182770.5982925</v>
      </c>
      <c r="C75" s="2">
        <f aca="true" t="shared" si="13" ref="C75:K75">+C84-(((C80+C81+C78)*C70)-C79)</f>
        <v>1980645190.5932045</v>
      </c>
      <c r="D75" s="2">
        <f t="shared" si="13"/>
        <v>2437862634.0849695</v>
      </c>
      <c r="E75" s="2">
        <f t="shared" si="13"/>
        <v>1497258.7696086764</v>
      </c>
      <c r="F75" s="2">
        <f t="shared" si="13"/>
        <v>12385847.289976597</v>
      </c>
      <c r="G75" s="2">
        <f t="shared" si="13"/>
        <v>12385847.289976597</v>
      </c>
      <c r="H75" s="2">
        <f t="shared" si="13"/>
        <v>3253638726.475399</v>
      </c>
      <c r="I75" s="2">
        <f t="shared" si="13"/>
        <v>144642559.66670316</v>
      </c>
      <c r="J75" s="2">
        <f t="shared" si="13"/>
        <v>135999408.37049317</v>
      </c>
      <c r="K75" s="2">
        <f t="shared" si="13"/>
        <v>25492155.845850885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1219148039</v>
      </c>
      <c r="C77" s="3">
        <v>1259243342</v>
      </c>
      <c r="D77" s="3">
        <v>1465321247</v>
      </c>
      <c r="E77" s="3">
        <v>1523064901</v>
      </c>
      <c r="F77" s="3">
        <v>1572411109</v>
      </c>
      <c r="G77" s="3">
        <v>1572411109</v>
      </c>
      <c r="H77" s="3">
        <v>1278328634</v>
      </c>
      <c r="I77" s="3">
        <v>1734519482</v>
      </c>
      <c r="J77" s="3">
        <v>1846502732</v>
      </c>
      <c r="K77" s="3">
        <v>1957293033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1017632314</v>
      </c>
      <c r="C79" s="3">
        <v>1546072210</v>
      </c>
      <c r="D79" s="3">
        <v>1948906030</v>
      </c>
      <c r="E79" s="3">
        <v>253186732</v>
      </c>
      <c r="F79" s="3">
        <v>304550191</v>
      </c>
      <c r="G79" s="3">
        <v>304550191</v>
      </c>
      <c r="H79" s="3">
        <v>2348134551</v>
      </c>
      <c r="I79" s="3">
        <v>412110064</v>
      </c>
      <c r="J79" s="3">
        <v>603671179</v>
      </c>
      <c r="K79" s="3">
        <v>307633297</v>
      </c>
    </row>
    <row r="80" spans="1:11" ht="12.75" hidden="1">
      <c r="A80" s="1" t="s">
        <v>68</v>
      </c>
      <c r="B80" s="3">
        <v>29748349</v>
      </c>
      <c r="C80" s="3">
        <v>61031648</v>
      </c>
      <c r="D80" s="3">
        <v>62484714</v>
      </c>
      <c r="E80" s="3">
        <v>163232819</v>
      </c>
      <c r="F80" s="3">
        <v>176252832</v>
      </c>
      <c r="G80" s="3">
        <v>176252832</v>
      </c>
      <c r="H80" s="3">
        <v>376250302</v>
      </c>
      <c r="I80" s="3">
        <v>292142970</v>
      </c>
      <c r="J80" s="3">
        <v>493369980</v>
      </c>
      <c r="K80" s="3">
        <v>262170421</v>
      </c>
    </row>
    <row r="81" spans="1:11" ht="12.75" hidden="1">
      <c r="A81" s="1" t="s">
        <v>69</v>
      </c>
      <c r="B81" s="3">
        <v>453241209</v>
      </c>
      <c r="C81" s="3">
        <v>657808139</v>
      </c>
      <c r="D81" s="3">
        <v>898530965</v>
      </c>
      <c r="E81" s="3">
        <v>132340106</v>
      </c>
      <c r="F81" s="3">
        <v>158721483</v>
      </c>
      <c r="G81" s="3">
        <v>158721483</v>
      </c>
      <c r="H81" s="3">
        <v>952770838</v>
      </c>
      <c r="I81" s="3">
        <v>60452503</v>
      </c>
      <c r="J81" s="3">
        <v>66760752</v>
      </c>
      <c r="K81" s="3">
        <v>68349797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1625683</v>
      </c>
      <c r="F82" s="3">
        <v>1625683</v>
      </c>
      <c r="G82" s="3">
        <v>1625683</v>
      </c>
      <c r="H82" s="3">
        <v>0</v>
      </c>
      <c r="I82" s="3">
        <v>685021</v>
      </c>
      <c r="J82" s="3">
        <v>746525</v>
      </c>
      <c r="K82" s="3">
        <v>757878</v>
      </c>
    </row>
    <row r="83" spans="1:11" ht="12.75" hidden="1">
      <c r="A83" s="1" t="s">
        <v>71</v>
      </c>
      <c r="B83" s="3">
        <v>1376767712</v>
      </c>
      <c r="C83" s="3">
        <v>1281535446</v>
      </c>
      <c r="D83" s="3">
        <v>1394291617</v>
      </c>
      <c r="E83" s="3">
        <v>1453957798</v>
      </c>
      <c r="F83" s="3">
        <v>1514494489</v>
      </c>
      <c r="G83" s="3">
        <v>1514494489</v>
      </c>
      <c r="H83" s="3">
        <v>1133213973</v>
      </c>
      <c r="I83" s="3">
        <v>1538347598</v>
      </c>
      <c r="J83" s="3">
        <v>1694635449</v>
      </c>
      <c r="K83" s="3">
        <v>1946763785</v>
      </c>
    </row>
    <row r="84" spans="1:11" ht="12.75" hidden="1">
      <c r="A84" s="1" t="s">
        <v>72</v>
      </c>
      <c r="B84" s="3">
        <v>96984159</v>
      </c>
      <c r="C84" s="3">
        <v>1166138228</v>
      </c>
      <c r="D84" s="3">
        <v>1403388240</v>
      </c>
      <c r="E84" s="3">
        <v>30472212</v>
      </c>
      <c r="F84" s="3">
        <v>30471862</v>
      </c>
      <c r="G84" s="3">
        <v>30471862</v>
      </c>
      <c r="H84" s="3">
        <v>2083656089</v>
      </c>
      <c r="I84" s="3">
        <v>45249882</v>
      </c>
      <c r="J84" s="3">
        <v>46390504</v>
      </c>
      <c r="K84" s="3">
        <v>46601045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83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654786</v>
      </c>
      <c r="C6" s="6">
        <v>553216</v>
      </c>
      <c r="D6" s="23">
        <v>-10088925</v>
      </c>
      <c r="E6" s="24">
        <v>0</v>
      </c>
      <c r="F6" s="6">
        <v>0</v>
      </c>
      <c r="G6" s="25">
        <v>0</v>
      </c>
      <c r="H6" s="26">
        <v>170776</v>
      </c>
      <c r="I6" s="24">
        <v>0</v>
      </c>
      <c r="J6" s="6">
        <v>0</v>
      </c>
      <c r="K6" s="25">
        <v>0</v>
      </c>
    </row>
    <row r="7" spans="1:11" ht="13.5">
      <c r="A7" s="22" t="s">
        <v>19</v>
      </c>
      <c r="B7" s="6">
        <v>1326318</v>
      </c>
      <c r="C7" s="6">
        <v>1114899</v>
      </c>
      <c r="D7" s="23">
        <v>993941</v>
      </c>
      <c r="E7" s="24">
        <v>750000</v>
      </c>
      <c r="F7" s="6">
        <v>1176610</v>
      </c>
      <c r="G7" s="25">
        <v>1176610</v>
      </c>
      <c r="H7" s="26">
        <v>233439</v>
      </c>
      <c r="I7" s="24">
        <v>0</v>
      </c>
      <c r="J7" s="6">
        <v>0</v>
      </c>
      <c r="K7" s="25">
        <v>0</v>
      </c>
    </row>
    <row r="8" spans="1:11" ht="13.5">
      <c r="A8" s="22" t="s">
        <v>20</v>
      </c>
      <c r="B8" s="6">
        <v>266154521</v>
      </c>
      <c r="C8" s="6">
        <v>284078777</v>
      </c>
      <c r="D8" s="23">
        <v>271964126</v>
      </c>
      <c r="E8" s="24">
        <v>239295000</v>
      </c>
      <c r="F8" s="6">
        <v>238569000</v>
      </c>
      <c r="G8" s="25">
        <v>238569000</v>
      </c>
      <c r="H8" s="26">
        <v>241820694</v>
      </c>
      <c r="I8" s="24">
        <v>229123000</v>
      </c>
      <c r="J8" s="6">
        <v>236763000</v>
      </c>
      <c r="K8" s="25">
        <v>229123000</v>
      </c>
    </row>
    <row r="9" spans="1:11" ht="13.5">
      <c r="A9" s="22" t="s">
        <v>21</v>
      </c>
      <c r="B9" s="6">
        <v>12534319</v>
      </c>
      <c r="C9" s="6">
        <v>4147062</v>
      </c>
      <c r="D9" s="23">
        <v>4594729</v>
      </c>
      <c r="E9" s="24">
        <v>19297322</v>
      </c>
      <c r="F9" s="6">
        <v>18290714</v>
      </c>
      <c r="G9" s="25">
        <v>18290714</v>
      </c>
      <c r="H9" s="26">
        <v>6248332</v>
      </c>
      <c r="I9" s="24">
        <v>16499442</v>
      </c>
      <c r="J9" s="6">
        <v>17153233</v>
      </c>
      <c r="K9" s="25">
        <v>16499442</v>
      </c>
    </row>
    <row r="10" spans="1:11" ht="25.5">
      <c r="A10" s="27" t="s">
        <v>85</v>
      </c>
      <c r="B10" s="28">
        <f>SUM(B5:B9)</f>
        <v>280669944</v>
      </c>
      <c r="C10" s="29">
        <f aca="true" t="shared" si="0" ref="C10:K10">SUM(C5:C9)</f>
        <v>289893954</v>
      </c>
      <c r="D10" s="30">
        <f t="shared" si="0"/>
        <v>267463871</v>
      </c>
      <c r="E10" s="28">
        <f t="shared" si="0"/>
        <v>259342322</v>
      </c>
      <c r="F10" s="29">
        <f t="shared" si="0"/>
        <v>258036324</v>
      </c>
      <c r="G10" s="31">
        <f t="shared" si="0"/>
        <v>258036324</v>
      </c>
      <c r="H10" s="32">
        <f t="shared" si="0"/>
        <v>248473241</v>
      </c>
      <c r="I10" s="28">
        <f t="shared" si="0"/>
        <v>245622442</v>
      </c>
      <c r="J10" s="29">
        <f t="shared" si="0"/>
        <v>253916233</v>
      </c>
      <c r="K10" s="31">
        <f t="shared" si="0"/>
        <v>245622442</v>
      </c>
    </row>
    <row r="11" spans="1:11" ht="13.5">
      <c r="A11" s="22" t="s">
        <v>22</v>
      </c>
      <c r="B11" s="6">
        <v>162023758</v>
      </c>
      <c r="C11" s="6">
        <v>176203201</v>
      </c>
      <c r="D11" s="23">
        <v>168703222</v>
      </c>
      <c r="E11" s="24">
        <v>189656002</v>
      </c>
      <c r="F11" s="6">
        <v>189856096</v>
      </c>
      <c r="G11" s="25">
        <v>189856096</v>
      </c>
      <c r="H11" s="26">
        <v>188789461</v>
      </c>
      <c r="I11" s="24">
        <v>192978430</v>
      </c>
      <c r="J11" s="6">
        <v>206486920</v>
      </c>
      <c r="K11" s="25">
        <v>192978430</v>
      </c>
    </row>
    <row r="12" spans="1:11" ht="13.5">
      <c r="A12" s="22" t="s">
        <v>23</v>
      </c>
      <c r="B12" s="6">
        <v>13134026</v>
      </c>
      <c r="C12" s="6">
        <v>13020091</v>
      </c>
      <c r="D12" s="23">
        <v>13243523</v>
      </c>
      <c r="E12" s="24">
        <v>13931000</v>
      </c>
      <c r="F12" s="6">
        <v>13930645</v>
      </c>
      <c r="G12" s="25">
        <v>13930645</v>
      </c>
      <c r="H12" s="26">
        <v>12434156</v>
      </c>
      <c r="I12" s="24">
        <v>15667645</v>
      </c>
      <c r="J12" s="6">
        <v>16764381</v>
      </c>
      <c r="K12" s="25">
        <v>15667645</v>
      </c>
    </row>
    <row r="13" spans="1:11" ht="13.5">
      <c r="A13" s="22" t="s">
        <v>86</v>
      </c>
      <c r="B13" s="6">
        <v>10515442</v>
      </c>
      <c r="C13" s="6">
        <v>7180678</v>
      </c>
      <c r="D13" s="23">
        <v>6418600</v>
      </c>
      <c r="E13" s="24">
        <v>6999998</v>
      </c>
      <c r="F13" s="6">
        <v>4040000</v>
      </c>
      <c r="G13" s="25">
        <v>4040000</v>
      </c>
      <c r="H13" s="26">
        <v>0</v>
      </c>
      <c r="I13" s="24">
        <v>6650257</v>
      </c>
      <c r="J13" s="6">
        <v>6317744</v>
      </c>
      <c r="K13" s="25">
        <v>6650257</v>
      </c>
    </row>
    <row r="14" spans="1:11" ht="13.5">
      <c r="A14" s="22" t="s">
        <v>24</v>
      </c>
      <c r="B14" s="6">
        <v>3680179</v>
      </c>
      <c r="C14" s="6">
        <v>5014288</v>
      </c>
      <c r="D14" s="23">
        <v>3272689</v>
      </c>
      <c r="E14" s="24">
        <v>0</v>
      </c>
      <c r="F14" s="6">
        <v>0</v>
      </c>
      <c r="G14" s="25">
        <v>0</v>
      </c>
      <c r="H14" s="26">
        <v>845670</v>
      </c>
      <c r="I14" s="24">
        <v>1648708</v>
      </c>
      <c r="J14" s="6">
        <v>1737738</v>
      </c>
      <c r="K14" s="25">
        <v>1648708</v>
      </c>
    </row>
    <row r="15" spans="1:11" ht="13.5">
      <c r="A15" s="22" t="s">
        <v>87</v>
      </c>
      <c r="B15" s="6">
        <v>502027</v>
      </c>
      <c r="C15" s="6">
        <v>166331</v>
      </c>
      <c r="D15" s="23">
        <v>129170</v>
      </c>
      <c r="E15" s="24">
        <v>220000</v>
      </c>
      <c r="F15" s="6">
        <v>220000</v>
      </c>
      <c r="G15" s="25">
        <v>220000</v>
      </c>
      <c r="H15" s="26">
        <v>225102</v>
      </c>
      <c r="I15" s="24">
        <v>210800</v>
      </c>
      <c r="J15" s="6">
        <v>222183</v>
      </c>
      <c r="K15" s="25">
        <v>210800</v>
      </c>
    </row>
    <row r="16" spans="1:11" ht="13.5">
      <c r="A16" s="22" t="s">
        <v>20</v>
      </c>
      <c r="B16" s="6">
        <v>13633361</v>
      </c>
      <c r="C16" s="6">
        <v>12141800</v>
      </c>
      <c r="D16" s="23">
        <v>7835600</v>
      </c>
      <c r="E16" s="24">
        <v>11223000</v>
      </c>
      <c r="F16" s="6">
        <v>11223000</v>
      </c>
      <c r="G16" s="25">
        <v>11223000</v>
      </c>
      <c r="H16" s="26">
        <v>8743000</v>
      </c>
      <c r="I16" s="24">
        <v>13135200</v>
      </c>
      <c r="J16" s="6">
        <v>13135200</v>
      </c>
      <c r="K16" s="25">
        <v>13135200</v>
      </c>
    </row>
    <row r="17" spans="1:11" ht="13.5">
      <c r="A17" s="22" t="s">
        <v>25</v>
      </c>
      <c r="B17" s="6">
        <v>175624307</v>
      </c>
      <c r="C17" s="6">
        <v>44770832</v>
      </c>
      <c r="D17" s="23">
        <v>59485762</v>
      </c>
      <c r="E17" s="24">
        <v>38765396</v>
      </c>
      <c r="F17" s="6">
        <v>31136435</v>
      </c>
      <c r="G17" s="25">
        <v>31136435</v>
      </c>
      <c r="H17" s="26">
        <v>32186752</v>
      </c>
      <c r="I17" s="24">
        <v>56845433</v>
      </c>
      <c r="J17" s="6">
        <v>59918162</v>
      </c>
      <c r="K17" s="25">
        <v>56845433</v>
      </c>
    </row>
    <row r="18" spans="1:11" ht="13.5">
      <c r="A18" s="33" t="s">
        <v>26</v>
      </c>
      <c r="B18" s="34">
        <f>SUM(B11:B17)</f>
        <v>379113100</v>
      </c>
      <c r="C18" s="35">
        <f aca="true" t="shared" si="1" ref="C18:K18">SUM(C11:C17)</f>
        <v>258497221</v>
      </c>
      <c r="D18" s="36">
        <f t="shared" si="1"/>
        <v>259088566</v>
      </c>
      <c r="E18" s="34">
        <f t="shared" si="1"/>
        <v>260795396</v>
      </c>
      <c r="F18" s="35">
        <f t="shared" si="1"/>
        <v>250406176</v>
      </c>
      <c r="G18" s="37">
        <f t="shared" si="1"/>
        <v>250406176</v>
      </c>
      <c r="H18" s="38">
        <f t="shared" si="1"/>
        <v>243224141</v>
      </c>
      <c r="I18" s="34">
        <f t="shared" si="1"/>
        <v>287136473</v>
      </c>
      <c r="J18" s="35">
        <f t="shared" si="1"/>
        <v>304582328</v>
      </c>
      <c r="K18" s="37">
        <f t="shared" si="1"/>
        <v>287136473</v>
      </c>
    </row>
    <row r="19" spans="1:11" ht="13.5">
      <c r="A19" s="33" t="s">
        <v>27</v>
      </c>
      <c r="B19" s="39">
        <f>+B10-B18</f>
        <v>-98443156</v>
      </c>
      <c r="C19" s="40">
        <f aca="true" t="shared" si="2" ref="C19:K19">+C10-C18</f>
        <v>31396733</v>
      </c>
      <c r="D19" s="41">
        <f t="shared" si="2"/>
        <v>8375305</v>
      </c>
      <c r="E19" s="39">
        <f t="shared" si="2"/>
        <v>-1453074</v>
      </c>
      <c r="F19" s="40">
        <f t="shared" si="2"/>
        <v>7630148</v>
      </c>
      <c r="G19" s="42">
        <f t="shared" si="2"/>
        <v>7630148</v>
      </c>
      <c r="H19" s="43">
        <f t="shared" si="2"/>
        <v>5249100</v>
      </c>
      <c r="I19" s="39">
        <f t="shared" si="2"/>
        <v>-41514031</v>
      </c>
      <c r="J19" s="40">
        <f t="shared" si="2"/>
        <v>-50666095</v>
      </c>
      <c r="K19" s="42">
        <f t="shared" si="2"/>
        <v>-41514031</v>
      </c>
    </row>
    <row r="20" spans="1:11" ht="25.5">
      <c r="A20" s="44" t="s">
        <v>28</v>
      </c>
      <c r="B20" s="45">
        <v>0</v>
      </c>
      <c r="C20" s="46">
        <v>2594000</v>
      </c>
      <c r="D20" s="47">
        <v>2244864</v>
      </c>
      <c r="E20" s="45">
        <v>2615000</v>
      </c>
      <c r="F20" s="46">
        <v>3118000</v>
      </c>
      <c r="G20" s="48">
        <v>3118000</v>
      </c>
      <c r="H20" s="49">
        <v>2615000</v>
      </c>
      <c r="I20" s="45">
        <v>2906000</v>
      </c>
      <c r="J20" s="46">
        <v>3066000</v>
      </c>
      <c r="K20" s="48">
        <v>2906000</v>
      </c>
    </row>
    <row r="21" spans="1:11" ht="63.75">
      <c r="A21" s="50" t="s">
        <v>88</v>
      </c>
      <c r="B21" s="51">
        <v>0</v>
      </c>
      <c r="C21" s="52">
        <v>254590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89</v>
      </c>
      <c r="B22" s="57">
        <f>SUM(B19:B21)</f>
        <v>-98443156</v>
      </c>
      <c r="C22" s="58">
        <f aca="true" t="shared" si="3" ref="C22:K22">SUM(C19:C21)</f>
        <v>34245323</v>
      </c>
      <c r="D22" s="59">
        <f t="shared" si="3"/>
        <v>10620169</v>
      </c>
      <c r="E22" s="57">
        <f t="shared" si="3"/>
        <v>1161926</v>
      </c>
      <c r="F22" s="58">
        <f t="shared" si="3"/>
        <v>10748148</v>
      </c>
      <c r="G22" s="60">
        <f t="shared" si="3"/>
        <v>10748148</v>
      </c>
      <c r="H22" s="61">
        <f t="shared" si="3"/>
        <v>7864100</v>
      </c>
      <c r="I22" s="57">
        <f t="shared" si="3"/>
        <v>-38608031</v>
      </c>
      <c r="J22" s="58">
        <f t="shared" si="3"/>
        <v>-47600095</v>
      </c>
      <c r="K22" s="60">
        <f t="shared" si="3"/>
        <v>-38608031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-98443156</v>
      </c>
      <c r="C24" s="40">
        <f aca="true" t="shared" si="4" ref="C24:K24">SUM(C22:C23)</f>
        <v>34245323</v>
      </c>
      <c r="D24" s="41">
        <f t="shared" si="4"/>
        <v>10620169</v>
      </c>
      <c r="E24" s="39">
        <f t="shared" si="4"/>
        <v>1161926</v>
      </c>
      <c r="F24" s="40">
        <f t="shared" si="4"/>
        <v>10748148</v>
      </c>
      <c r="G24" s="42">
        <f t="shared" si="4"/>
        <v>10748148</v>
      </c>
      <c r="H24" s="43">
        <f t="shared" si="4"/>
        <v>7864100</v>
      </c>
      <c r="I24" s="39">
        <f t="shared" si="4"/>
        <v>-38608031</v>
      </c>
      <c r="J24" s="40">
        <f t="shared" si="4"/>
        <v>-47600095</v>
      </c>
      <c r="K24" s="42">
        <f t="shared" si="4"/>
        <v>-38608031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90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14340</v>
      </c>
      <c r="C27" s="7">
        <v>7428257</v>
      </c>
      <c r="D27" s="69">
        <v>24999</v>
      </c>
      <c r="E27" s="70">
        <v>4650000</v>
      </c>
      <c r="F27" s="7">
        <v>500000</v>
      </c>
      <c r="G27" s="71">
        <v>500000</v>
      </c>
      <c r="H27" s="72">
        <v>4360367</v>
      </c>
      <c r="I27" s="70">
        <v>0</v>
      </c>
      <c r="J27" s="7">
        <v>0</v>
      </c>
      <c r="K27" s="71">
        <v>0</v>
      </c>
    </row>
    <row r="28" spans="1:11" ht="13.5">
      <c r="A28" s="73" t="s">
        <v>33</v>
      </c>
      <c r="B28" s="6">
        <v>0</v>
      </c>
      <c r="C28" s="6">
        <v>0</v>
      </c>
      <c r="D28" s="23">
        <v>0</v>
      </c>
      <c r="E28" s="24">
        <v>0</v>
      </c>
      <c r="F28" s="6">
        <v>0</v>
      </c>
      <c r="G28" s="25">
        <v>0</v>
      </c>
      <c r="H28" s="26">
        <v>0</v>
      </c>
      <c r="I28" s="24">
        <v>0</v>
      </c>
      <c r="J28" s="6">
        <v>0</v>
      </c>
      <c r="K28" s="25">
        <v>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4500000</v>
      </c>
      <c r="F31" s="6">
        <v>0</v>
      </c>
      <c r="G31" s="25">
        <v>0</v>
      </c>
      <c r="H31" s="26">
        <v>0</v>
      </c>
      <c r="I31" s="24">
        <v>0</v>
      </c>
      <c r="J31" s="6">
        <v>0</v>
      </c>
      <c r="K31" s="25">
        <v>0</v>
      </c>
    </row>
    <row r="32" spans="1:11" ht="13.5">
      <c r="A32" s="33" t="s">
        <v>36</v>
      </c>
      <c r="B32" s="7">
        <f>SUM(B28:B31)</f>
        <v>0</v>
      </c>
      <c r="C32" s="7">
        <f aca="true" t="shared" si="5" ref="C32:K32">SUM(C28:C31)</f>
        <v>0</v>
      </c>
      <c r="D32" s="69">
        <f t="shared" si="5"/>
        <v>0</v>
      </c>
      <c r="E32" s="70">
        <f t="shared" si="5"/>
        <v>4500000</v>
      </c>
      <c r="F32" s="7">
        <f t="shared" si="5"/>
        <v>0</v>
      </c>
      <c r="G32" s="71">
        <f t="shared" si="5"/>
        <v>0</v>
      </c>
      <c r="H32" s="72">
        <f t="shared" si="5"/>
        <v>0</v>
      </c>
      <c r="I32" s="70">
        <f t="shared" si="5"/>
        <v>0</v>
      </c>
      <c r="J32" s="7">
        <f t="shared" si="5"/>
        <v>0</v>
      </c>
      <c r="K32" s="71">
        <f t="shared" si="5"/>
        <v>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21690699</v>
      </c>
      <c r="C35" s="6">
        <v>33936924</v>
      </c>
      <c r="D35" s="23">
        <v>31503830</v>
      </c>
      <c r="E35" s="24">
        <v>18130653</v>
      </c>
      <c r="F35" s="6">
        <v>81959090</v>
      </c>
      <c r="G35" s="25">
        <v>81959090</v>
      </c>
      <c r="H35" s="26">
        <v>38737796</v>
      </c>
      <c r="I35" s="24">
        <v>46209062</v>
      </c>
      <c r="J35" s="6">
        <v>42675393</v>
      </c>
      <c r="K35" s="25">
        <v>46209062</v>
      </c>
    </row>
    <row r="36" spans="1:11" ht="13.5">
      <c r="A36" s="22" t="s">
        <v>39</v>
      </c>
      <c r="B36" s="6">
        <v>94835449</v>
      </c>
      <c r="C36" s="6">
        <v>88122873</v>
      </c>
      <c r="D36" s="23">
        <v>73927458</v>
      </c>
      <c r="E36" s="24">
        <v>88858455</v>
      </c>
      <c r="F36" s="6">
        <v>75973846</v>
      </c>
      <c r="G36" s="25">
        <v>75973846</v>
      </c>
      <c r="H36" s="26">
        <v>83440174</v>
      </c>
      <c r="I36" s="24">
        <v>72863589</v>
      </c>
      <c r="J36" s="6">
        <v>66877080</v>
      </c>
      <c r="K36" s="25">
        <v>72863589</v>
      </c>
    </row>
    <row r="37" spans="1:11" ht="13.5">
      <c r="A37" s="22" t="s">
        <v>40</v>
      </c>
      <c r="B37" s="6">
        <v>164204491</v>
      </c>
      <c r="C37" s="6">
        <v>157719040</v>
      </c>
      <c r="D37" s="23">
        <v>174053275</v>
      </c>
      <c r="E37" s="24">
        <v>113066952</v>
      </c>
      <c r="F37" s="6">
        <v>16485053</v>
      </c>
      <c r="G37" s="25">
        <v>16485053</v>
      </c>
      <c r="H37" s="26">
        <v>163548187</v>
      </c>
      <c r="I37" s="24">
        <v>26980947</v>
      </c>
      <c r="J37" s="6">
        <v>28439407</v>
      </c>
      <c r="K37" s="25">
        <v>26980947</v>
      </c>
    </row>
    <row r="38" spans="1:11" ht="13.5">
      <c r="A38" s="22" t="s">
        <v>41</v>
      </c>
      <c r="B38" s="6">
        <v>80160083</v>
      </c>
      <c r="C38" s="6">
        <v>70409580</v>
      </c>
      <c r="D38" s="23">
        <v>48361354</v>
      </c>
      <c r="E38" s="24">
        <v>56637280</v>
      </c>
      <c r="F38" s="6">
        <v>0</v>
      </c>
      <c r="G38" s="25">
        <v>0</v>
      </c>
      <c r="H38" s="26">
        <v>70664930</v>
      </c>
      <c r="I38" s="24">
        <v>0</v>
      </c>
      <c r="J38" s="6">
        <v>0</v>
      </c>
      <c r="K38" s="25">
        <v>0</v>
      </c>
    </row>
    <row r="39" spans="1:11" ht="13.5">
      <c r="A39" s="22" t="s">
        <v>42</v>
      </c>
      <c r="B39" s="6">
        <v>-29395271</v>
      </c>
      <c r="C39" s="6">
        <v>-140314149</v>
      </c>
      <c r="D39" s="23">
        <v>-127603510</v>
      </c>
      <c r="E39" s="24">
        <v>-63877050</v>
      </c>
      <c r="F39" s="6">
        <v>141447883</v>
      </c>
      <c r="G39" s="25">
        <v>141447883</v>
      </c>
      <c r="H39" s="26">
        <v>-129451678</v>
      </c>
      <c r="I39" s="24">
        <v>92091704</v>
      </c>
      <c r="J39" s="6">
        <v>81113066</v>
      </c>
      <c r="K39" s="25">
        <v>92091704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468419369</v>
      </c>
      <c r="C42" s="6">
        <v>258456217</v>
      </c>
      <c r="D42" s="23">
        <v>469093524</v>
      </c>
      <c r="E42" s="24">
        <v>261207323</v>
      </c>
      <c r="F42" s="6">
        <v>244765642</v>
      </c>
      <c r="G42" s="25">
        <v>244765642</v>
      </c>
      <c r="H42" s="26">
        <v>628143659</v>
      </c>
      <c r="I42" s="24">
        <v>240756533</v>
      </c>
      <c r="J42" s="6">
        <v>248790642</v>
      </c>
      <c r="K42" s="25">
        <v>240756533</v>
      </c>
    </row>
    <row r="43" spans="1:11" ht="13.5">
      <c r="A43" s="22" t="s">
        <v>45</v>
      </c>
      <c r="B43" s="6">
        <v>-3536953</v>
      </c>
      <c r="C43" s="6">
        <v>-12978</v>
      </c>
      <c r="D43" s="23">
        <v>0</v>
      </c>
      <c r="E43" s="24">
        <v>495392</v>
      </c>
      <c r="F43" s="6">
        <v>495392</v>
      </c>
      <c r="G43" s="25">
        <v>495392</v>
      </c>
      <c r="H43" s="26">
        <v>-813801</v>
      </c>
      <c r="I43" s="24">
        <v>0</v>
      </c>
      <c r="J43" s="6">
        <v>0</v>
      </c>
      <c r="K43" s="25">
        <v>0</v>
      </c>
    </row>
    <row r="44" spans="1:11" ht="13.5">
      <c r="A44" s="22" t="s">
        <v>46</v>
      </c>
      <c r="B44" s="6">
        <v>0</v>
      </c>
      <c r="C44" s="6">
        <v>0</v>
      </c>
      <c r="D44" s="23">
        <v>0</v>
      </c>
      <c r="E44" s="24">
        <v>0</v>
      </c>
      <c r="F44" s="6">
        <v>0</v>
      </c>
      <c r="G44" s="25">
        <v>0</v>
      </c>
      <c r="H44" s="26">
        <v>0</v>
      </c>
      <c r="I44" s="24">
        <v>0</v>
      </c>
      <c r="J44" s="6">
        <v>0</v>
      </c>
      <c r="K44" s="25">
        <v>0</v>
      </c>
    </row>
    <row r="45" spans="1:11" ht="13.5">
      <c r="A45" s="33" t="s">
        <v>47</v>
      </c>
      <c r="B45" s="7">
        <v>445413788</v>
      </c>
      <c r="C45" s="7">
        <v>35893878</v>
      </c>
      <c r="D45" s="69">
        <v>44074324</v>
      </c>
      <c r="E45" s="70">
        <v>261702715</v>
      </c>
      <c r="F45" s="7">
        <v>245261034</v>
      </c>
      <c r="G45" s="71">
        <v>245261034</v>
      </c>
      <c r="H45" s="72">
        <v>-591232454</v>
      </c>
      <c r="I45" s="70">
        <v>240756533</v>
      </c>
      <c r="J45" s="7">
        <v>248790642</v>
      </c>
      <c r="K45" s="71">
        <v>240756533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-6113050</v>
      </c>
      <c r="C48" s="6">
        <v>2500573</v>
      </c>
      <c r="D48" s="23">
        <v>1045469</v>
      </c>
      <c r="E48" s="24">
        <v>0</v>
      </c>
      <c r="F48" s="6">
        <v>49152293</v>
      </c>
      <c r="G48" s="25">
        <v>49152293</v>
      </c>
      <c r="H48" s="26">
        <v>-5924069</v>
      </c>
      <c r="I48" s="24">
        <v>19209038</v>
      </c>
      <c r="J48" s="6">
        <v>20247816</v>
      </c>
      <c r="K48" s="25">
        <v>19209038</v>
      </c>
    </row>
    <row r="49" spans="1:11" ht="13.5">
      <c r="A49" s="22" t="s">
        <v>50</v>
      </c>
      <c r="B49" s="6">
        <f>+B75</f>
        <v>125845910.94810447</v>
      </c>
      <c r="C49" s="6">
        <f aca="true" t="shared" si="6" ref="C49:K49">+C75</f>
        <v>14929766.921668112</v>
      </c>
      <c r="D49" s="23">
        <f t="shared" si="6"/>
        <v>284781224.8022703</v>
      </c>
      <c r="E49" s="24">
        <f t="shared" si="6"/>
        <v>94665139.23410186</v>
      </c>
      <c r="F49" s="6">
        <f t="shared" si="6"/>
        <v>19928234.48033849</v>
      </c>
      <c r="G49" s="25">
        <f t="shared" si="6"/>
        <v>19928234.48033849</v>
      </c>
      <c r="H49" s="26">
        <f t="shared" si="6"/>
        <v>141544084.02755958</v>
      </c>
      <c r="I49" s="24">
        <f t="shared" si="6"/>
        <v>28378257.243763335</v>
      </c>
      <c r="J49" s="6">
        <f t="shared" si="6"/>
        <v>31270446.139308956</v>
      </c>
      <c r="K49" s="25">
        <f t="shared" si="6"/>
        <v>28378257.243763335</v>
      </c>
    </row>
    <row r="50" spans="1:11" ht="13.5">
      <c r="A50" s="33" t="s">
        <v>51</v>
      </c>
      <c r="B50" s="7">
        <f>+B48-B49</f>
        <v>-131958960.94810447</v>
      </c>
      <c r="C50" s="7">
        <f aca="true" t="shared" si="7" ref="C50:K50">+C48-C49</f>
        <v>-12429193.921668112</v>
      </c>
      <c r="D50" s="69">
        <f t="shared" si="7"/>
        <v>-283735755.8022703</v>
      </c>
      <c r="E50" s="70">
        <f t="shared" si="7"/>
        <v>-94665139.23410186</v>
      </c>
      <c r="F50" s="7">
        <f t="shared" si="7"/>
        <v>29224058.51966151</v>
      </c>
      <c r="G50" s="71">
        <f t="shared" si="7"/>
        <v>29224058.51966151</v>
      </c>
      <c r="H50" s="72">
        <f t="shared" si="7"/>
        <v>-147468153.02755958</v>
      </c>
      <c r="I50" s="70">
        <f t="shared" si="7"/>
        <v>-9169219.243763335</v>
      </c>
      <c r="J50" s="7">
        <f t="shared" si="7"/>
        <v>-11022630.139308956</v>
      </c>
      <c r="K50" s="71">
        <f t="shared" si="7"/>
        <v>-9169219.243763335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80257968</v>
      </c>
      <c r="C53" s="6">
        <v>73848953</v>
      </c>
      <c r="D53" s="23">
        <v>59653538</v>
      </c>
      <c r="E53" s="24">
        <v>74279455</v>
      </c>
      <c r="F53" s="6">
        <v>61394846</v>
      </c>
      <c r="G53" s="25">
        <v>61394846</v>
      </c>
      <c r="H53" s="26">
        <v>68514274</v>
      </c>
      <c r="I53" s="24">
        <v>58284589</v>
      </c>
      <c r="J53" s="6">
        <v>52298080</v>
      </c>
      <c r="K53" s="25">
        <v>58284589</v>
      </c>
    </row>
    <row r="54" spans="1:11" ht="13.5">
      <c r="A54" s="22" t="s">
        <v>54</v>
      </c>
      <c r="B54" s="6">
        <v>0</v>
      </c>
      <c r="C54" s="6">
        <v>7180678</v>
      </c>
      <c r="D54" s="23">
        <v>4454228</v>
      </c>
      <c r="E54" s="24">
        <v>6999998</v>
      </c>
      <c r="F54" s="6">
        <v>4040000</v>
      </c>
      <c r="G54" s="25">
        <v>4040000</v>
      </c>
      <c r="H54" s="26">
        <v>0</v>
      </c>
      <c r="I54" s="24">
        <v>6650257</v>
      </c>
      <c r="J54" s="6">
        <v>6317744</v>
      </c>
      <c r="K54" s="25">
        <v>6650257</v>
      </c>
    </row>
    <row r="55" spans="1:11" ht="13.5">
      <c r="A55" s="22" t="s">
        <v>55</v>
      </c>
      <c r="B55" s="6">
        <v>1183</v>
      </c>
      <c r="C55" s="6">
        <v>30910</v>
      </c>
      <c r="D55" s="23">
        <v>17999</v>
      </c>
      <c r="E55" s="24">
        <v>0</v>
      </c>
      <c r="F55" s="6">
        <v>500000</v>
      </c>
      <c r="G55" s="25">
        <v>500000</v>
      </c>
      <c r="H55" s="26">
        <v>48587</v>
      </c>
      <c r="I55" s="24">
        <v>0</v>
      </c>
      <c r="J55" s="6">
        <v>0</v>
      </c>
      <c r="K55" s="25">
        <v>0</v>
      </c>
    </row>
    <row r="56" spans="1:11" ht="13.5">
      <c r="A56" s="22" t="s">
        <v>56</v>
      </c>
      <c r="B56" s="6">
        <v>0</v>
      </c>
      <c r="C56" s="6">
        <v>586278</v>
      </c>
      <c r="D56" s="23">
        <v>278673</v>
      </c>
      <c r="E56" s="24">
        <v>375203</v>
      </c>
      <c r="F56" s="6">
        <v>375000</v>
      </c>
      <c r="G56" s="25">
        <v>375000</v>
      </c>
      <c r="H56" s="26">
        <v>86441</v>
      </c>
      <c r="I56" s="24">
        <v>1279556</v>
      </c>
      <c r="J56" s="6">
        <v>1348652</v>
      </c>
      <c r="K56" s="25">
        <v>1279556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91</v>
      </c>
      <c r="B70" s="5">
        <f>IF(ISERROR(B71/B72),0,(B71/B72))</f>
        <v>3.007241613270121</v>
      </c>
      <c r="C70" s="5">
        <f aca="true" t="shared" si="8" ref="C70:K70">IF(ISERROR(C71/C72),0,(C71/C72))</f>
        <v>7.557717184928429</v>
      </c>
      <c r="D70" s="5">
        <f t="shared" si="8"/>
        <v>-2.4305382478172137</v>
      </c>
      <c r="E70" s="5">
        <f t="shared" si="8"/>
        <v>1.0226069889357121</v>
      </c>
      <c r="F70" s="5">
        <f t="shared" si="8"/>
        <v>0.2372046274410064</v>
      </c>
      <c r="G70" s="5">
        <f t="shared" si="8"/>
        <v>0.2372046274410064</v>
      </c>
      <c r="H70" s="5">
        <f t="shared" si="8"/>
        <v>2.324361577963792</v>
      </c>
      <c r="I70" s="5">
        <f t="shared" si="8"/>
        <v>0.23735414809785688</v>
      </c>
      <c r="J70" s="5">
        <f t="shared" si="8"/>
        <v>0.24063609466506986</v>
      </c>
      <c r="K70" s="5">
        <f t="shared" si="8"/>
        <v>0.23735414809785688</v>
      </c>
    </row>
    <row r="71" spans="1:11" ht="12.75" hidden="1">
      <c r="A71" s="1" t="s">
        <v>92</v>
      </c>
      <c r="B71" s="2">
        <f>+B83</f>
        <v>34181896</v>
      </c>
      <c r="C71" s="2">
        <f aca="true" t="shared" si="9" ref="C71:K71">+C83</f>
        <v>20085888</v>
      </c>
      <c r="D71" s="2">
        <f t="shared" si="9"/>
        <v>21751159</v>
      </c>
      <c r="E71" s="2">
        <f t="shared" si="9"/>
        <v>19297323</v>
      </c>
      <c r="F71" s="2">
        <f t="shared" si="9"/>
        <v>4338642</v>
      </c>
      <c r="G71" s="2">
        <f t="shared" si="9"/>
        <v>4338642</v>
      </c>
      <c r="H71" s="2">
        <f t="shared" si="9"/>
        <v>14920328</v>
      </c>
      <c r="I71" s="2">
        <f t="shared" si="9"/>
        <v>3916211</v>
      </c>
      <c r="J71" s="2">
        <f t="shared" si="9"/>
        <v>4127687</v>
      </c>
      <c r="K71" s="2">
        <f t="shared" si="9"/>
        <v>3916211</v>
      </c>
    </row>
    <row r="72" spans="1:11" ht="12.75" hidden="1">
      <c r="A72" s="1" t="s">
        <v>93</v>
      </c>
      <c r="B72" s="2">
        <f>+B77</f>
        <v>11366528</v>
      </c>
      <c r="C72" s="2">
        <f aca="true" t="shared" si="10" ref="C72:K72">+C77</f>
        <v>2657666</v>
      </c>
      <c r="D72" s="2">
        <f t="shared" si="10"/>
        <v>-8949112</v>
      </c>
      <c r="E72" s="2">
        <f t="shared" si="10"/>
        <v>18870713</v>
      </c>
      <c r="F72" s="2">
        <f t="shared" si="10"/>
        <v>18290714</v>
      </c>
      <c r="G72" s="2">
        <f t="shared" si="10"/>
        <v>18290714</v>
      </c>
      <c r="H72" s="2">
        <f t="shared" si="10"/>
        <v>6419108</v>
      </c>
      <c r="I72" s="2">
        <f t="shared" si="10"/>
        <v>16499442</v>
      </c>
      <c r="J72" s="2">
        <f t="shared" si="10"/>
        <v>17153233</v>
      </c>
      <c r="K72" s="2">
        <f t="shared" si="10"/>
        <v>16499442</v>
      </c>
    </row>
    <row r="73" spans="1:11" ht="12.75" hidden="1">
      <c r="A73" s="1" t="s">
        <v>94</v>
      </c>
      <c r="B73" s="2">
        <f>+B74</f>
        <v>4475349.666666665</v>
      </c>
      <c r="C73" s="2">
        <f aca="true" t="shared" si="11" ref="C73:K73">+(C78+C80+C81+C82)-(B78+B80+B81+B82)</f>
        <v>3408453</v>
      </c>
      <c r="D73" s="2">
        <f t="shared" si="11"/>
        <v>-984346</v>
      </c>
      <c r="E73" s="2">
        <f t="shared" si="11"/>
        <v>-11778525</v>
      </c>
      <c r="F73" s="2">
        <f>+(F78+F80+F81+F82)-(D78+D80+D81+D82)</f>
        <v>2890157</v>
      </c>
      <c r="G73" s="2">
        <f>+(G78+G80+G81+G82)-(D78+D80+D81+D82)</f>
        <v>2890157</v>
      </c>
      <c r="H73" s="2">
        <f>+(H78+H80+H81+H82)-(D78+D80+D81+D82)</f>
        <v>14209277</v>
      </c>
      <c r="I73" s="2">
        <f>+(I78+I80+I81+I82)-(E78+E80+E81+E82)</f>
        <v>8861909</v>
      </c>
      <c r="J73" s="2">
        <f t="shared" si="11"/>
        <v>-4580318</v>
      </c>
      <c r="K73" s="2">
        <f t="shared" si="11"/>
        <v>4580318</v>
      </c>
    </row>
    <row r="74" spans="1:11" ht="12.75" hidden="1">
      <c r="A74" s="1" t="s">
        <v>95</v>
      </c>
      <c r="B74" s="2">
        <f>+TREND(C74:E74)</f>
        <v>4475349.666666665</v>
      </c>
      <c r="C74" s="2">
        <f>+C73</f>
        <v>3408453</v>
      </c>
      <c r="D74" s="2">
        <f aca="true" t="shared" si="12" ref="D74:K74">+D73</f>
        <v>-984346</v>
      </c>
      <c r="E74" s="2">
        <f t="shared" si="12"/>
        <v>-11778525</v>
      </c>
      <c r="F74" s="2">
        <f t="shared" si="12"/>
        <v>2890157</v>
      </c>
      <c r="G74" s="2">
        <f t="shared" si="12"/>
        <v>2890157</v>
      </c>
      <c r="H74" s="2">
        <f t="shared" si="12"/>
        <v>14209277</v>
      </c>
      <c r="I74" s="2">
        <f t="shared" si="12"/>
        <v>8861909</v>
      </c>
      <c r="J74" s="2">
        <f t="shared" si="12"/>
        <v>-4580318</v>
      </c>
      <c r="K74" s="2">
        <f t="shared" si="12"/>
        <v>4580318</v>
      </c>
    </row>
    <row r="75" spans="1:11" ht="12.75" hidden="1">
      <c r="A75" s="1" t="s">
        <v>96</v>
      </c>
      <c r="B75" s="2">
        <f>+B84-(((B80+B81+B78)*B70)-B79)</f>
        <v>125845910.94810447</v>
      </c>
      <c r="C75" s="2">
        <f aca="true" t="shared" si="13" ref="C75:K75">+C84-(((C80+C81+C78)*C70)-C79)</f>
        <v>14929766.921668112</v>
      </c>
      <c r="D75" s="2">
        <f t="shared" si="13"/>
        <v>284781224.8022703</v>
      </c>
      <c r="E75" s="2">
        <f t="shared" si="13"/>
        <v>94665139.23410186</v>
      </c>
      <c r="F75" s="2">
        <f t="shared" si="13"/>
        <v>19928234.48033849</v>
      </c>
      <c r="G75" s="2">
        <f t="shared" si="13"/>
        <v>19928234.48033849</v>
      </c>
      <c r="H75" s="2">
        <f t="shared" si="13"/>
        <v>141544084.02755958</v>
      </c>
      <c r="I75" s="2">
        <f t="shared" si="13"/>
        <v>28378257.243763335</v>
      </c>
      <c r="J75" s="2">
        <f t="shared" si="13"/>
        <v>31270446.139308956</v>
      </c>
      <c r="K75" s="2">
        <f t="shared" si="13"/>
        <v>28378257.243763335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11366528</v>
      </c>
      <c r="C77" s="3">
        <v>2657666</v>
      </c>
      <c r="D77" s="3">
        <v>-8949112</v>
      </c>
      <c r="E77" s="3">
        <v>18870713</v>
      </c>
      <c r="F77" s="3">
        <v>18290714</v>
      </c>
      <c r="G77" s="3">
        <v>18290714</v>
      </c>
      <c r="H77" s="3">
        <v>6419108</v>
      </c>
      <c r="I77" s="3">
        <v>16499442</v>
      </c>
      <c r="J77" s="3">
        <v>17153233</v>
      </c>
      <c r="K77" s="3">
        <v>16499442</v>
      </c>
    </row>
    <row r="78" spans="1:11" ht="12.75" hidden="1">
      <c r="A78" s="1" t="s">
        <v>66</v>
      </c>
      <c r="B78" s="3">
        <v>-1047</v>
      </c>
      <c r="C78" s="3">
        <v>-304608</v>
      </c>
      <c r="D78" s="3">
        <v>-304608</v>
      </c>
      <c r="E78" s="3">
        <v>0</v>
      </c>
      <c r="F78" s="3">
        <v>0</v>
      </c>
      <c r="G78" s="3">
        <v>0</v>
      </c>
      <c r="H78" s="3">
        <v>-304608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161033856</v>
      </c>
      <c r="C79" s="3">
        <v>128128838</v>
      </c>
      <c r="D79" s="3">
        <v>139868460</v>
      </c>
      <c r="E79" s="3">
        <v>96547090</v>
      </c>
      <c r="F79" s="3">
        <v>15215053</v>
      </c>
      <c r="G79" s="3">
        <v>15215053</v>
      </c>
      <c r="H79" s="3">
        <v>155085292</v>
      </c>
      <c r="I79" s="3">
        <v>26980947</v>
      </c>
      <c r="J79" s="3">
        <v>28439407</v>
      </c>
      <c r="K79" s="3">
        <v>26980947</v>
      </c>
    </row>
    <row r="80" spans="1:11" ht="12.75" hidden="1">
      <c r="A80" s="1" t="s">
        <v>68</v>
      </c>
      <c r="B80" s="3">
        <v>-7409270</v>
      </c>
      <c r="C80" s="3">
        <v>-3486632</v>
      </c>
      <c r="D80" s="3">
        <v>-13751930</v>
      </c>
      <c r="E80" s="3">
        <v>0</v>
      </c>
      <c r="F80" s="3">
        <v>2387524</v>
      </c>
      <c r="G80" s="3">
        <v>2387524</v>
      </c>
      <c r="H80" s="3">
        <v>-2607198</v>
      </c>
      <c r="I80" s="3">
        <v>0</v>
      </c>
      <c r="J80" s="3">
        <v>0</v>
      </c>
      <c r="K80" s="3">
        <v>0</v>
      </c>
    </row>
    <row r="81" spans="1:11" ht="12.75" hidden="1">
      <c r="A81" s="1" t="s">
        <v>69</v>
      </c>
      <c r="B81" s="3">
        <v>34200211</v>
      </c>
      <c r="C81" s="3">
        <v>33989587</v>
      </c>
      <c r="D81" s="3">
        <v>43270539</v>
      </c>
      <c r="E81" s="3">
        <v>17995000</v>
      </c>
      <c r="F81" s="3">
        <v>30276158</v>
      </c>
      <c r="G81" s="3">
        <v>30276158</v>
      </c>
      <c r="H81" s="3">
        <v>46335084</v>
      </c>
      <c r="I81" s="3">
        <v>26856909</v>
      </c>
      <c r="J81" s="3">
        <v>22276591</v>
      </c>
      <c r="K81" s="3">
        <v>26856909</v>
      </c>
    </row>
    <row r="82" spans="1:11" ht="12.75" hidden="1">
      <c r="A82" s="1" t="s">
        <v>70</v>
      </c>
      <c r="B82" s="3">
        <v>559524</v>
      </c>
      <c r="C82" s="3">
        <v>559524</v>
      </c>
      <c r="D82" s="3">
        <v>559524</v>
      </c>
      <c r="E82" s="3">
        <v>0</v>
      </c>
      <c r="F82" s="3">
        <v>0</v>
      </c>
      <c r="G82" s="3">
        <v>0</v>
      </c>
      <c r="H82" s="3">
        <v>559524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34181896</v>
      </c>
      <c r="C83" s="3">
        <v>20085888</v>
      </c>
      <c r="D83" s="3">
        <v>21751159</v>
      </c>
      <c r="E83" s="3">
        <v>19297323</v>
      </c>
      <c r="F83" s="3">
        <v>4338642</v>
      </c>
      <c r="G83" s="3">
        <v>4338642</v>
      </c>
      <c r="H83" s="3">
        <v>14920328</v>
      </c>
      <c r="I83" s="3">
        <v>3916211</v>
      </c>
      <c r="J83" s="3">
        <v>4127687</v>
      </c>
      <c r="K83" s="3">
        <v>3916211</v>
      </c>
    </row>
    <row r="84" spans="1:11" ht="12.75" hidden="1">
      <c r="A84" s="1" t="s">
        <v>72</v>
      </c>
      <c r="B84" s="3">
        <v>45375739</v>
      </c>
      <c r="C84" s="3">
        <v>115031495</v>
      </c>
      <c r="D84" s="3">
        <v>73907018</v>
      </c>
      <c r="E84" s="3">
        <v>16519862</v>
      </c>
      <c r="F84" s="3">
        <v>12461158</v>
      </c>
      <c r="G84" s="3">
        <v>12461158</v>
      </c>
      <c r="H84" s="3">
        <v>87390191</v>
      </c>
      <c r="I84" s="3">
        <v>7771909</v>
      </c>
      <c r="J84" s="3">
        <v>8191591</v>
      </c>
      <c r="K84" s="3">
        <v>7771909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5200065020</v>
      </c>
      <c r="C5" s="6">
        <v>5395430740</v>
      </c>
      <c r="D5" s="23">
        <v>5668546860</v>
      </c>
      <c r="E5" s="24">
        <v>6140478219</v>
      </c>
      <c r="F5" s="6">
        <v>5950478219</v>
      </c>
      <c r="G5" s="25">
        <v>5950478219</v>
      </c>
      <c r="H5" s="26">
        <v>5930151295</v>
      </c>
      <c r="I5" s="24">
        <v>6681352036</v>
      </c>
      <c r="J5" s="6">
        <v>6961968825</v>
      </c>
      <c r="K5" s="25">
        <v>7268295459</v>
      </c>
    </row>
    <row r="6" spans="1:11" ht="13.5">
      <c r="A6" s="22" t="s">
        <v>18</v>
      </c>
      <c r="B6" s="6">
        <v>18403952607</v>
      </c>
      <c r="C6" s="6">
        <v>20586159248</v>
      </c>
      <c r="D6" s="23">
        <v>22385904793</v>
      </c>
      <c r="E6" s="24">
        <v>25954543149</v>
      </c>
      <c r="F6" s="6">
        <v>25777967736</v>
      </c>
      <c r="G6" s="25">
        <v>25777967736</v>
      </c>
      <c r="H6" s="26">
        <v>23093845761</v>
      </c>
      <c r="I6" s="24">
        <v>26557357613</v>
      </c>
      <c r="J6" s="6">
        <v>28900599404</v>
      </c>
      <c r="K6" s="25">
        <v>31450297841</v>
      </c>
    </row>
    <row r="7" spans="1:11" ht="13.5">
      <c r="A7" s="22" t="s">
        <v>19</v>
      </c>
      <c r="B7" s="6">
        <v>620078905</v>
      </c>
      <c r="C7" s="6">
        <v>397623451</v>
      </c>
      <c r="D7" s="23">
        <v>310424576</v>
      </c>
      <c r="E7" s="24">
        <v>233777555</v>
      </c>
      <c r="F7" s="6">
        <v>215047555</v>
      </c>
      <c r="G7" s="25">
        <v>215047555</v>
      </c>
      <c r="H7" s="26">
        <v>175937268</v>
      </c>
      <c r="I7" s="24">
        <v>185001853</v>
      </c>
      <c r="J7" s="6">
        <v>185017525</v>
      </c>
      <c r="K7" s="25">
        <v>185047685</v>
      </c>
    </row>
    <row r="8" spans="1:11" ht="13.5">
      <c r="A8" s="22" t="s">
        <v>20</v>
      </c>
      <c r="B8" s="6">
        <v>3732208176</v>
      </c>
      <c r="C8" s="6">
        <v>4012552291</v>
      </c>
      <c r="D8" s="23">
        <v>4745699121</v>
      </c>
      <c r="E8" s="24">
        <v>4864636645</v>
      </c>
      <c r="F8" s="6">
        <v>5564220579</v>
      </c>
      <c r="G8" s="25">
        <v>5564220579</v>
      </c>
      <c r="H8" s="26">
        <v>5221516042</v>
      </c>
      <c r="I8" s="24">
        <v>4952925426</v>
      </c>
      <c r="J8" s="6">
        <v>5273290955</v>
      </c>
      <c r="K8" s="25">
        <v>5443839474</v>
      </c>
    </row>
    <row r="9" spans="1:11" ht="13.5">
      <c r="A9" s="22" t="s">
        <v>21</v>
      </c>
      <c r="B9" s="6">
        <v>3583383686</v>
      </c>
      <c r="C9" s="6">
        <v>3655838356</v>
      </c>
      <c r="D9" s="23">
        <v>3677556811</v>
      </c>
      <c r="E9" s="24">
        <v>4436023566</v>
      </c>
      <c r="F9" s="6">
        <v>4380342521</v>
      </c>
      <c r="G9" s="25">
        <v>4380342521</v>
      </c>
      <c r="H9" s="26">
        <v>2996419903</v>
      </c>
      <c r="I9" s="24">
        <v>4558987526</v>
      </c>
      <c r="J9" s="6">
        <v>4776714873</v>
      </c>
      <c r="K9" s="25">
        <v>4925627839</v>
      </c>
    </row>
    <row r="10" spans="1:11" ht="25.5">
      <c r="A10" s="27" t="s">
        <v>85</v>
      </c>
      <c r="B10" s="28">
        <f>SUM(B5:B9)</f>
        <v>31539688394</v>
      </c>
      <c r="C10" s="29">
        <f aca="true" t="shared" si="0" ref="C10:K10">SUM(C5:C9)</f>
        <v>34047604086</v>
      </c>
      <c r="D10" s="30">
        <f t="shared" si="0"/>
        <v>36788132161</v>
      </c>
      <c r="E10" s="28">
        <f t="shared" si="0"/>
        <v>41629459134</v>
      </c>
      <c r="F10" s="29">
        <f t="shared" si="0"/>
        <v>41888056610</v>
      </c>
      <c r="G10" s="31">
        <f t="shared" si="0"/>
        <v>41888056610</v>
      </c>
      <c r="H10" s="32">
        <f t="shared" si="0"/>
        <v>37417870269</v>
      </c>
      <c r="I10" s="28">
        <f t="shared" si="0"/>
        <v>42935624454</v>
      </c>
      <c r="J10" s="29">
        <f t="shared" si="0"/>
        <v>46097591582</v>
      </c>
      <c r="K10" s="31">
        <f t="shared" si="0"/>
        <v>49273108298</v>
      </c>
    </row>
    <row r="11" spans="1:11" ht="13.5">
      <c r="A11" s="22" t="s">
        <v>22</v>
      </c>
      <c r="B11" s="6">
        <v>7417447209</v>
      </c>
      <c r="C11" s="6">
        <v>8457489930</v>
      </c>
      <c r="D11" s="23">
        <v>9386679608</v>
      </c>
      <c r="E11" s="24">
        <v>9754167674</v>
      </c>
      <c r="F11" s="6">
        <v>9876050802</v>
      </c>
      <c r="G11" s="25">
        <v>9876050802</v>
      </c>
      <c r="H11" s="26">
        <v>9383005698</v>
      </c>
      <c r="I11" s="24">
        <v>10261652212</v>
      </c>
      <c r="J11" s="6">
        <v>11109632676</v>
      </c>
      <c r="K11" s="25">
        <v>11777798128</v>
      </c>
    </row>
    <row r="12" spans="1:11" ht="13.5">
      <c r="A12" s="22" t="s">
        <v>23</v>
      </c>
      <c r="B12" s="6">
        <v>132699898</v>
      </c>
      <c r="C12" s="6">
        <v>137935967</v>
      </c>
      <c r="D12" s="23">
        <v>141224611</v>
      </c>
      <c r="E12" s="24">
        <v>142795066</v>
      </c>
      <c r="F12" s="6">
        <v>142795066</v>
      </c>
      <c r="G12" s="25">
        <v>142795066</v>
      </c>
      <c r="H12" s="26">
        <v>141428998</v>
      </c>
      <c r="I12" s="24">
        <v>155879152</v>
      </c>
      <c r="J12" s="6">
        <v>162426077</v>
      </c>
      <c r="K12" s="25">
        <v>169572820</v>
      </c>
    </row>
    <row r="13" spans="1:11" ht="13.5">
      <c r="A13" s="22" t="s">
        <v>86</v>
      </c>
      <c r="B13" s="6">
        <v>2478457635</v>
      </c>
      <c r="C13" s="6">
        <v>2587550589</v>
      </c>
      <c r="D13" s="23">
        <v>2714343550</v>
      </c>
      <c r="E13" s="24">
        <v>2354666981</v>
      </c>
      <c r="F13" s="6">
        <v>2725499998</v>
      </c>
      <c r="G13" s="25">
        <v>2725499998</v>
      </c>
      <c r="H13" s="26">
        <v>2716684526</v>
      </c>
      <c r="I13" s="24">
        <v>2505909100</v>
      </c>
      <c r="J13" s="6">
        <v>2613223403</v>
      </c>
      <c r="K13" s="25">
        <v>2725164310</v>
      </c>
    </row>
    <row r="14" spans="1:11" ht="13.5">
      <c r="A14" s="22" t="s">
        <v>24</v>
      </c>
      <c r="B14" s="6">
        <v>983369676</v>
      </c>
      <c r="C14" s="6">
        <v>945376907</v>
      </c>
      <c r="D14" s="23">
        <v>1232555023</v>
      </c>
      <c r="E14" s="24">
        <v>1128804896</v>
      </c>
      <c r="F14" s="6">
        <v>1216580276</v>
      </c>
      <c r="G14" s="25">
        <v>1216580276</v>
      </c>
      <c r="H14" s="26">
        <v>1159903240</v>
      </c>
      <c r="I14" s="24">
        <v>1176609784</v>
      </c>
      <c r="J14" s="6">
        <v>1227462462</v>
      </c>
      <c r="K14" s="25">
        <v>1282896653</v>
      </c>
    </row>
    <row r="15" spans="1:11" ht="13.5">
      <c r="A15" s="22" t="s">
        <v>87</v>
      </c>
      <c r="B15" s="6">
        <v>14341920103</v>
      </c>
      <c r="C15" s="6">
        <v>15272238602</v>
      </c>
      <c r="D15" s="23">
        <v>17091994575</v>
      </c>
      <c r="E15" s="24">
        <v>18939618236</v>
      </c>
      <c r="F15" s="6">
        <v>17785489254</v>
      </c>
      <c r="G15" s="25">
        <v>17785489254</v>
      </c>
      <c r="H15" s="26">
        <v>17090438017</v>
      </c>
      <c r="I15" s="24">
        <v>19071845945</v>
      </c>
      <c r="J15" s="6">
        <v>20680237375</v>
      </c>
      <c r="K15" s="25">
        <v>22328507438</v>
      </c>
    </row>
    <row r="16" spans="1:11" ht="13.5">
      <c r="A16" s="22" t="s">
        <v>20</v>
      </c>
      <c r="B16" s="6">
        <v>972950805</v>
      </c>
      <c r="C16" s="6">
        <v>1038317340</v>
      </c>
      <c r="D16" s="23">
        <v>608916647</v>
      </c>
      <c r="E16" s="24">
        <v>676942794</v>
      </c>
      <c r="F16" s="6">
        <v>486906890</v>
      </c>
      <c r="G16" s="25">
        <v>486906890</v>
      </c>
      <c r="H16" s="26">
        <v>472885752</v>
      </c>
      <c r="I16" s="24">
        <v>627141790</v>
      </c>
      <c r="J16" s="6">
        <v>678041790</v>
      </c>
      <c r="K16" s="25">
        <v>729180990</v>
      </c>
    </row>
    <row r="17" spans="1:11" ht="13.5">
      <c r="A17" s="22" t="s">
        <v>25</v>
      </c>
      <c r="B17" s="6">
        <v>6548714331</v>
      </c>
      <c r="C17" s="6">
        <v>9598204294</v>
      </c>
      <c r="D17" s="23">
        <v>9259459981</v>
      </c>
      <c r="E17" s="24">
        <v>8758978352</v>
      </c>
      <c r="F17" s="6">
        <v>9659122407</v>
      </c>
      <c r="G17" s="25">
        <v>9659122407</v>
      </c>
      <c r="H17" s="26">
        <v>9215976356</v>
      </c>
      <c r="I17" s="24">
        <v>8876586471</v>
      </c>
      <c r="J17" s="6">
        <v>9355647799</v>
      </c>
      <c r="K17" s="25">
        <v>9977147479</v>
      </c>
    </row>
    <row r="18" spans="1:11" ht="13.5">
      <c r="A18" s="33" t="s">
        <v>26</v>
      </c>
      <c r="B18" s="34">
        <f>SUM(B11:B17)</f>
        <v>32875559657</v>
      </c>
      <c r="C18" s="35">
        <f aca="true" t="shared" si="1" ref="C18:K18">SUM(C11:C17)</f>
        <v>38037113629</v>
      </c>
      <c r="D18" s="36">
        <f t="shared" si="1"/>
        <v>40435173995</v>
      </c>
      <c r="E18" s="34">
        <f t="shared" si="1"/>
        <v>41755973999</v>
      </c>
      <c r="F18" s="35">
        <f t="shared" si="1"/>
        <v>41892444693</v>
      </c>
      <c r="G18" s="37">
        <f t="shared" si="1"/>
        <v>41892444693</v>
      </c>
      <c r="H18" s="38">
        <f t="shared" si="1"/>
        <v>40180322587</v>
      </c>
      <c r="I18" s="34">
        <f t="shared" si="1"/>
        <v>42675624454</v>
      </c>
      <c r="J18" s="35">
        <f t="shared" si="1"/>
        <v>45826671582</v>
      </c>
      <c r="K18" s="37">
        <f t="shared" si="1"/>
        <v>48990267818</v>
      </c>
    </row>
    <row r="19" spans="1:11" ht="13.5">
      <c r="A19" s="33" t="s">
        <v>27</v>
      </c>
      <c r="B19" s="39">
        <f>+B10-B18</f>
        <v>-1335871263</v>
      </c>
      <c r="C19" s="40">
        <f aca="true" t="shared" si="2" ref="C19:K19">+C10-C18</f>
        <v>-3989509543</v>
      </c>
      <c r="D19" s="41">
        <f t="shared" si="2"/>
        <v>-3647041834</v>
      </c>
      <c r="E19" s="39">
        <f t="shared" si="2"/>
        <v>-126514865</v>
      </c>
      <c r="F19" s="40">
        <f t="shared" si="2"/>
        <v>-4388083</v>
      </c>
      <c r="G19" s="42">
        <f t="shared" si="2"/>
        <v>-4388083</v>
      </c>
      <c r="H19" s="43">
        <f t="shared" si="2"/>
        <v>-2762452318</v>
      </c>
      <c r="I19" s="39">
        <f t="shared" si="2"/>
        <v>260000000</v>
      </c>
      <c r="J19" s="40">
        <f t="shared" si="2"/>
        <v>270920000</v>
      </c>
      <c r="K19" s="42">
        <f t="shared" si="2"/>
        <v>282840480</v>
      </c>
    </row>
    <row r="20" spans="1:11" ht="25.5">
      <c r="A20" s="44" t="s">
        <v>28</v>
      </c>
      <c r="B20" s="45">
        <v>2001282667</v>
      </c>
      <c r="C20" s="46">
        <v>2053380874</v>
      </c>
      <c r="D20" s="47">
        <v>2004625022</v>
      </c>
      <c r="E20" s="45">
        <v>2240665239</v>
      </c>
      <c r="F20" s="46">
        <v>2430605313</v>
      </c>
      <c r="G20" s="48">
        <v>2430605313</v>
      </c>
      <c r="H20" s="49">
        <v>1839223176</v>
      </c>
      <c r="I20" s="45">
        <v>2147384476</v>
      </c>
      <c r="J20" s="46">
        <v>2199374445</v>
      </c>
      <c r="K20" s="48">
        <v>2248629346</v>
      </c>
    </row>
    <row r="21" spans="1:11" ht="63.75">
      <c r="A21" s="50" t="s">
        <v>88</v>
      </c>
      <c r="B21" s="51">
        <v>992262594</v>
      </c>
      <c r="C21" s="52">
        <v>1144369927</v>
      </c>
      <c r="D21" s="53">
        <v>1388834262</v>
      </c>
      <c r="E21" s="51">
        <v>315678265</v>
      </c>
      <c r="F21" s="52">
        <v>184711512</v>
      </c>
      <c r="G21" s="54">
        <v>184711512</v>
      </c>
      <c r="H21" s="55">
        <v>1108236783</v>
      </c>
      <c r="I21" s="51">
        <v>187100000</v>
      </c>
      <c r="J21" s="52">
        <v>221200000</v>
      </c>
      <c r="K21" s="54">
        <v>254000000</v>
      </c>
    </row>
    <row r="22" spans="1:11" ht="25.5">
      <c r="A22" s="56" t="s">
        <v>89</v>
      </c>
      <c r="B22" s="57">
        <f>SUM(B19:B21)</f>
        <v>1657673998</v>
      </c>
      <c r="C22" s="58">
        <f aca="true" t="shared" si="3" ref="C22:K22">SUM(C19:C21)</f>
        <v>-791758742</v>
      </c>
      <c r="D22" s="59">
        <f t="shared" si="3"/>
        <v>-253582550</v>
      </c>
      <c r="E22" s="57">
        <f t="shared" si="3"/>
        <v>2429828639</v>
      </c>
      <c r="F22" s="58">
        <f t="shared" si="3"/>
        <v>2610928742</v>
      </c>
      <c r="G22" s="60">
        <f t="shared" si="3"/>
        <v>2610928742</v>
      </c>
      <c r="H22" s="61">
        <f t="shared" si="3"/>
        <v>185007641</v>
      </c>
      <c r="I22" s="57">
        <f t="shared" si="3"/>
        <v>2594484476</v>
      </c>
      <c r="J22" s="58">
        <f t="shared" si="3"/>
        <v>2691494445</v>
      </c>
      <c r="K22" s="60">
        <f t="shared" si="3"/>
        <v>2785469826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1657673998</v>
      </c>
      <c r="C24" s="40">
        <f aca="true" t="shared" si="4" ref="C24:K24">SUM(C22:C23)</f>
        <v>-791758742</v>
      </c>
      <c r="D24" s="41">
        <f t="shared" si="4"/>
        <v>-253582550</v>
      </c>
      <c r="E24" s="39">
        <f t="shared" si="4"/>
        <v>2429828639</v>
      </c>
      <c r="F24" s="40">
        <f t="shared" si="4"/>
        <v>2610928742</v>
      </c>
      <c r="G24" s="42">
        <f t="shared" si="4"/>
        <v>2610928742</v>
      </c>
      <c r="H24" s="43">
        <f t="shared" si="4"/>
        <v>185007641</v>
      </c>
      <c r="I24" s="39">
        <f t="shared" si="4"/>
        <v>2594484476</v>
      </c>
      <c r="J24" s="40">
        <f t="shared" si="4"/>
        <v>2691494445</v>
      </c>
      <c r="K24" s="42">
        <f t="shared" si="4"/>
        <v>2785469826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90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5739628466</v>
      </c>
      <c r="C27" s="7">
        <v>6150861395</v>
      </c>
      <c r="D27" s="69">
        <v>5068571805</v>
      </c>
      <c r="E27" s="70">
        <v>4929977645</v>
      </c>
      <c r="F27" s="7">
        <v>4595489681</v>
      </c>
      <c r="G27" s="71">
        <v>4595489681</v>
      </c>
      <c r="H27" s="72">
        <v>4120255468</v>
      </c>
      <c r="I27" s="70">
        <v>4081635584</v>
      </c>
      <c r="J27" s="7">
        <v>4037864173</v>
      </c>
      <c r="K27" s="71">
        <v>4110834535</v>
      </c>
    </row>
    <row r="28" spans="1:11" ht="13.5">
      <c r="A28" s="73" t="s">
        <v>33</v>
      </c>
      <c r="B28" s="6">
        <v>2003877249</v>
      </c>
      <c r="C28" s="6">
        <v>2042093804</v>
      </c>
      <c r="D28" s="23">
        <v>2008752364</v>
      </c>
      <c r="E28" s="24">
        <v>2240665239</v>
      </c>
      <c r="F28" s="6">
        <v>2430605313</v>
      </c>
      <c r="G28" s="25">
        <v>2430605313</v>
      </c>
      <c r="H28" s="26">
        <v>0</v>
      </c>
      <c r="I28" s="24">
        <v>2147384476</v>
      </c>
      <c r="J28" s="6">
        <v>2199374445</v>
      </c>
      <c r="K28" s="25">
        <v>2248629346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2873286170</v>
      </c>
      <c r="C30" s="6">
        <v>2996590608</v>
      </c>
      <c r="D30" s="23">
        <v>2262082036</v>
      </c>
      <c r="E30" s="24">
        <v>1976039247</v>
      </c>
      <c r="F30" s="6">
        <v>1712992625</v>
      </c>
      <c r="G30" s="25">
        <v>1712992625</v>
      </c>
      <c r="H30" s="26">
        <v>0</v>
      </c>
      <c r="I30" s="24">
        <v>1496613309</v>
      </c>
      <c r="J30" s="6">
        <v>1342596355</v>
      </c>
      <c r="K30" s="25">
        <v>1311097133</v>
      </c>
    </row>
    <row r="31" spans="1:11" ht="13.5">
      <c r="A31" s="22" t="s">
        <v>35</v>
      </c>
      <c r="B31" s="6">
        <v>0</v>
      </c>
      <c r="C31" s="6">
        <v>934134779</v>
      </c>
      <c r="D31" s="23">
        <v>797460557</v>
      </c>
      <c r="E31" s="24">
        <v>713273159</v>
      </c>
      <c r="F31" s="6">
        <v>451891743</v>
      </c>
      <c r="G31" s="25">
        <v>451891743</v>
      </c>
      <c r="H31" s="26">
        <v>0</v>
      </c>
      <c r="I31" s="24">
        <v>437637799</v>
      </c>
      <c r="J31" s="6">
        <v>495893373</v>
      </c>
      <c r="K31" s="25">
        <v>551108056</v>
      </c>
    </row>
    <row r="32" spans="1:11" ht="13.5">
      <c r="A32" s="33" t="s">
        <v>36</v>
      </c>
      <c r="B32" s="7">
        <f>SUM(B28:B31)</f>
        <v>4877163419</v>
      </c>
      <c r="C32" s="7">
        <f aca="true" t="shared" si="5" ref="C32:K32">SUM(C28:C31)</f>
        <v>5972819191</v>
      </c>
      <c r="D32" s="69">
        <f t="shared" si="5"/>
        <v>5068294957</v>
      </c>
      <c r="E32" s="70">
        <f t="shared" si="5"/>
        <v>4929977645</v>
      </c>
      <c r="F32" s="7">
        <f t="shared" si="5"/>
        <v>4595489681</v>
      </c>
      <c r="G32" s="71">
        <f t="shared" si="5"/>
        <v>4595489681</v>
      </c>
      <c r="H32" s="72">
        <f t="shared" si="5"/>
        <v>0</v>
      </c>
      <c r="I32" s="70">
        <f t="shared" si="5"/>
        <v>4081635584</v>
      </c>
      <c r="J32" s="7">
        <f t="shared" si="5"/>
        <v>4037864173</v>
      </c>
      <c r="K32" s="71">
        <f t="shared" si="5"/>
        <v>4110834535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11433912998</v>
      </c>
      <c r="C35" s="6">
        <v>10923492345</v>
      </c>
      <c r="D35" s="23">
        <v>10367344929</v>
      </c>
      <c r="E35" s="24">
        <v>11816392116</v>
      </c>
      <c r="F35" s="6">
        <v>11823779647</v>
      </c>
      <c r="G35" s="25">
        <v>11823779647</v>
      </c>
      <c r="H35" s="26">
        <v>13500534255</v>
      </c>
      <c r="I35" s="24">
        <v>7731062626</v>
      </c>
      <c r="J35" s="6">
        <v>8431306082</v>
      </c>
      <c r="K35" s="25">
        <v>11037083616</v>
      </c>
    </row>
    <row r="36" spans="1:11" ht="13.5">
      <c r="A36" s="22" t="s">
        <v>39</v>
      </c>
      <c r="B36" s="6">
        <v>58301363323</v>
      </c>
      <c r="C36" s="6">
        <v>61125556074</v>
      </c>
      <c r="D36" s="23">
        <v>63896222451</v>
      </c>
      <c r="E36" s="24">
        <v>70204639128</v>
      </c>
      <c r="F36" s="6">
        <v>69870151164</v>
      </c>
      <c r="G36" s="25">
        <v>69870151164</v>
      </c>
      <c r="H36" s="26">
        <v>63691436871</v>
      </c>
      <c r="I36" s="24">
        <v>73857744267</v>
      </c>
      <c r="J36" s="6">
        <v>75757188702</v>
      </c>
      <c r="K36" s="25">
        <v>74393902726</v>
      </c>
    </row>
    <row r="37" spans="1:11" ht="13.5">
      <c r="A37" s="22" t="s">
        <v>40</v>
      </c>
      <c r="B37" s="6">
        <v>12131203557</v>
      </c>
      <c r="C37" s="6">
        <v>12933920444</v>
      </c>
      <c r="D37" s="23">
        <v>14116417329</v>
      </c>
      <c r="E37" s="24">
        <v>12876678000</v>
      </c>
      <c r="F37" s="6">
        <v>12880976105</v>
      </c>
      <c r="G37" s="25">
        <v>12880976105</v>
      </c>
      <c r="H37" s="26">
        <v>17241774255</v>
      </c>
      <c r="I37" s="24">
        <v>4470293323</v>
      </c>
      <c r="J37" s="6">
        <v>4713334094</v>
      </c>
      <c r="K37" s="25">
        <v>4433009654</v>
      </c>
    </row>
    <row r="38" spans="1:11" ht="13.5">
      <c r="A38" s="22" t="s">
        <v>41</v>
      </c>
      <c r="B38" s="6">
        <v>6605868136</v>
      </c>
      <c r="C38" s="6">
        <v>9133744096</v>
      </c>
      <c r="D38" s="23">
        <v>10585859371</v>
      </c>
      <c r="E38" s="24">
        <v>13063547290</v>
      </c>
      <c r="F38" s="6">
        <v>13063547290</v>
      </c>
      <c r="G38" s="25">
        <v>13063547290</v>
      </c>
      <c r="H38" s="26">
        <v>10348435186</v>
      </c>
      <c r="I38" s="24">
        <v>11014045456</v>
      </c>
      <c r="J38" s="6">
        <v>13890523515</v>
      </c>
      <c r="K38" s="25">
        <v>17211509569</v>
      </c>
    </row>
    <row r="39" spans="1:11" ht="13.5">
      <c r="A39" s="22" t="s">
        <v>42</v>
      </c>
      <c r="B39" s="6">
        <v>49381968256</v>
      </c>
      <c r="C39" s="6">
        <v>49981383899</v>
      </c>
      <c r="D39" s="23">
        <v>49556645194</v>
      </c>
      <c r="E39" s="24">
        <v>56080805954</v>
      </c>
      <c r="F39" s="6">
        <v>55569307313</v>
      </c>
      <c r="G39" s="25">
        <v>55569307313</v>
      </c>
      <c r="H39" s="26">
        <v>49601761549</v>
      </c>
      <c r="I39" s="24">
        <v>66104468114</v>
      </c>
      <c r="J39" s="6">
        <v>65584637175</v>
      </c>
      <c r="K39" s="25">
        <v>63861319400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0</v>
      </c>
      <c r="D42" s="23">
        <v>0</v>
      </c>
      <c r="E42" s="24">
        <v>49311722026</v>
      </c>
      <c r="F42" s="6">
        <v>49472480659</v>
      </c>
      <c r="G42" s="25">
        <v>49472480659</v>
      </c>
      <c r="H42" s="26">
        <v>268724181</v>
      </c>
      <c r="I42" s="24">
        <v>-2753301556</v>
      </c>
      <c r="J42" s="6">
        <v>7265623706</v>
      </c>
      <c r="K42" s="25">
        <v>12399424958</v>
      </c>
    </row>
    <row r="43" spans="1:11" ht="13.5">
      <c r="A43" s="22" t="s">
        <v>45</v>
      </c>
      <c r="B43" s="6">
        <v>-2179304490</v>
      </c>
      <c r="C43" s="6">
        <v>83318286</v>
      </c>
      <c r="D43" s="23">
        <v>-382154367</v>
      </c>
      <c r="E43" s="24">
        <v>-6422773502</v>
      </c>
      <c r="F43" s="6">
        <v>-4595489681</v>
      </c>
      <c r="G43" s="25">
        <v>-4595489681</v>
      </c>
      <c r="H43" s="26">
        <v>-600702609</v>
      </c>
      <c r="I43" s="24">
        <v>-6175242378</v>
      </c>
      <c r="J43" s="6">
        <v>-4038306693</v>
      </c>
      <c r="K43" s="25">
        <v>-4103278332</v>
      </c>
    </row>
    <row r="44" spans="1:11" ht="13.5">
      <c r="A44" s="22" t="s">
        <v>46</v>
      </c>
      <c r="B44" s="6">
        <v>868841101</v>
      </c>
      <c r="C44" s="6">
        <v>44488804</v>
      </c>
      <c r="D44" s="23">
        <v>17490358</v>
      </c>
      <c r="E44" s="24">
        <v>-35064271</v>
      </c>
      <c r="F44" s="6">
        <v>0</v>
      </c>
      <c r="G44" s="25">
        <v>0</v>
      </c>
      <c r="H44" s="26">
        <v>898470142</v>
      </c>
      <c r="I44" s="24">
        <v>43187095</v>
      </c>
      <c r="J44" s="6">
        <v>2197265073</v>
      </c>
      <c r="K44" s="25">
        <v>5192248580</v>
      </c>
    </row>
    <row r="45" spans="1:11" ht="13.5">
      <c r="A45" s="33" t="s">
        <v>47</v>
      </c>
      <c r="B45" s="7">
        <v>3108437863</v>
      </c>
      <c r="C45" s="7">
        <v>3784901963</v>
      </c>
      <c r="D45" s="69">
        <v>3164970244</v>
      </c>
      <c r="E45" s="70">
        <v>48786088174</v>
      </c>
      <c r="F45" s="7">
        <v>50812284325</v>
      </c>
      <c r="G45" s="71">
        <v>50812284325</v>
      </c>
      <c r="H45" s="72">
        <v>3999031337</v>
      </c>
      <c r="I45" s="70">
        <v>-7175870945</v>
      </c>
      <c r="J45" s="7">
        <v>9485838817</v>
      </c>
      <c r="K45" s="71">
        <v>18664040769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5833924607</v>
      </c>
      <c r="C48" s="6">
        <v>5623073883</v>
      </c>
      <c r="D48" s="23">
        <v>4145687299</v>
      </c>
      <c r="E48" s="24">
        <v>13639328245</v>
      </c>
      <c r="F48" s="6">
        <v>13646715776</v>
      </c>
      <c r="G48" s="25">
        <v>13646715776</v>
      </c>
      <c r="H48" s="26">
        <v>1881957963</v>
      </c>
      <c r="I48" s="24">
        <v>1591454787</v>
      </c>
      <c r="J48" s="6">
        <v>3676591001</v>
      </c>
      <c r="K48" s="25">
        <v>6429000388</v>
      </c>
    </row>
    <row r="49" spans="1:11" ht="13.5">
      <c r="A49" s="22" t="s">
        <v>50</v>
      </c>
      <c r="B49" s="6">
        <f>+B75</f>
        <v>14679523203</v>
      </c>
      <c r="C49" s="6">
        <f aca="true" t="shared" si="6" ref="C49:K49">+C75</f>
        <v>18291115777</v>
      </c>
      <c r="D49" s="23">
        <f t="shared" si="6"/>
        <v>19143287436</v>
      </c>
      <c r="E49" s="24">
        <f t="shared" si="6"/>
        <v>16578766814.488853</v>
      </c>
      <c r="F49" s="6">
        <f t="shared" si="6"/>
        <v>16642508030.822266</v>
      </c>
      <c r="G49" s="25">
        <f t="shared" si="6"/>
        <v>16642508030.822266</v>
      </c>
      <c r="H49" s="26">
        <f t="shared" si="6"/>
        <v>24860790922.91748</v>
      </c>
      <c r="I49" s="24">
        <f t="shared" si="6"/>
        <v>2417838108.651909</v>
      </c>
      <c r="J49" s="6">
        <f t="shared" si="6"/>
        <v>3468800311.5978727</v>
      </c>
      <c r="K49" s="25">
        <f t="shared" si="6"/>
        <v>1931742166.2744799</v>
      </c>
    </row>
    <row r="50" spans="1:11" ht="13.5">
      <c r="A50" s="33" t="s">
        <v>51</v>
      </c>
      <c r="B50" s="7">
        <f>+B48-B49</f>
        <v>-8845598596</v>
      </c>
      <c r="C50" s="7">
        <f aca="true" t="shared" si="7" ref="C50:K50">+C48-C49</f>
        <v>-12668041894</v>
      </c>
      <c r="D50" s="69">
        <f t="shared" si="7"/>
        <v>-14997600137</v>
      </c>
      <c r="E50" s="70">
        <f t="shared" si="7"/>
        <v>-2939438569.4888535</v>
      </c>
      <c r="F50" s="7">
        <f t="shared" si="7"/>
        <v>-2995792254.8222656</v>
      </c>
      <c r="G50" s="71">
        <f t="shared" si="7"/>
        <v>-2995792254.8222656</v>
      </c>
      <c r="H50" s="72">
        <f t="shared" si="7"/>
        <v>-22978832959.91748</v>
      </c>
      <c r="I50" s="70">
        <f t="shared" si="7"/>
        <v>-826383321.6519089</v>
      </c>
      <c r="J50" s="7">
        <f t="shared" si="7"/>
        <v>207790689.40212727</v>
      </c>
      <c r="K50" s="71">
        <f t="shared" si="7"/>
        <v>4497258221.72552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48396131485</v>
      </c>
      <c r="C53" s="6">
        <v>50065682554</v>
      </c>
      <c r="D53" s="23">
        <v>56394373065</v>
      </c>
      <c r="E53" s="24">
        <v>70589865205</v>
      </c>
      <c r="F53" s="6">
        <v>70255377241</v>
      </c>
      <c r="G53" s="25">
        <v>70255377241</v>
      </c>
      <c r="H53" s="26">
        <v>55511276705</v>
      </c>
      <c r="I53" s="24">
        <v>58067054384</v>
      </c>
      <c r="J53" s="6">
        <v>55615360439</v>
      </c>
      <c r="K53" s="25">
        <v>51254448060</v>
      </c>
    </row>
    <row r="54" spans="1:11" ht="13.5">
      <c r="A54" s="22" t="s">
        <v>54</v>
      </c>
      <c r="B54" s="6">
        <v>0</v>
      </c>
      <c r="C54" s="6">
        <v>2587550589</v>
      </c>
      <c r="D54" s="23">
        <v>2714343550</v>
      </c>
      <c r="E54" s="24">
        <v>2354666981</v>
      </c>
      <c r="F54" s="6">
        <v>2725499998</v>
      </c>
      <c r="G54" s="25">
        <v>2725499998</v>
      </c>
      <c r="H54" s="26">
        <v>2716679026</v>
      </c>
      <c r="I54" s="24">
        <v>2505909100</v>
      </c>
      <c r="J54" s="6">
        <v>2613223403</v>
      </c>
      <c r="K54" s="25">
        <v>2725164310</v>
      </c>
    </row>
    <row r="55" spans="1:11" ht="13.5">
      <c r="A55" s="22" t="s">
        <v>55</v>
      </c>
      <c r="B55" s="6">
        <v>4333087744</v>
      </c>
      <c r="C55" s="6">
        <v>5295990614</v>
      </c>
      <c r="D55" s="23">
        <v>4544029220</v>
      </c>
      <c r="E55" s="24">
        <v>4245361723</v>
      </c>
      <c r="F55" s="6">
        <v>4242364169</v>
      </c>
      <c r="G55" s="25">
        <v>4242364169</v>
      </c>
      <c r="H55" s="26">
        <v>3788476655</v>
      </c>
      <c r="I55" s="24">
        <v>3465267646</v>
      </c>
      <c r="J55" s="6">
        <v>3363211858</v>
      </c>
      <c r="K55" s="25">
        <v>3332228243</v>
      </c>
    </row>
    <row r="56" spans="1:11" ht="13.5">
      <c r="A56" s="22" t="s">
        <v>56</v>
      </c>
      <c r="B56" s="6">
        <v>2118570339</v>
      </c>
      <c r="C56" s="6">
        <v>2457563584</v>
      </c>
      <c r="D56" s="23">
        <v>2814125430</v>
      </c>
      <c r="E56" s="24">
        <v>3019627091</v>
      </c>
      <c r="F56" s="6">
        <v>2489749448</v>
      </c>
      <c r="G56" s="25">
        <v>2489749448</v>
      </c>
      <c r="H56" s="26">
        <v>2321989840</v>
      </c>
      <c r="I56" s="24">
        <v>2213330777</v>
      </c>
      <c r="J56" s="6">
        <v>2384172034</v>
      </c>
      <c r="K56" s="25">
        <v>2491683436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11311</v>
      </c>
      <c r="C62" s="98">
        <v>11311</v>
      </c>
      <c r="D62" s="99">
        <v>0</v>
      </c>
      <c r="E62" s="97">
        <v>11311</v>
      </c>
      <c r="F62" s="98">
        <v>11311</v>
      </c>
      <c r="G62" s="99">
        <v>11311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35400</v>
      </c>
      <c r="C63" s="98">
        <v>35400</v>
      </c>
      <c r="D63" s="99">
        <v>0</v>
      </c>
      <c r="E63" s="97">
        <v>35400</v>
      </c>
      <c r="F63" s="98">
        <v>35400</v>
      </c>
      <c r="G63" s="99">
        <v>35400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27000</v>
      </c>
      <c r="C64" s="98">
        <v>10000</v>
      </c>
      <c r="D64" s="99">
        <v>0</v>
      </c>
      <c r="E64" s="97">
        <v>10000</v>
      </c>
      <c r="F64" s="98">
        <v>10000</v>
      </c>
      <c r="G64" s="99">
        <v>10000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164399</v>
      </c>
      <c r="C65" s="98">
        <v>164718</v>
      </c>
      <c r="D65" s="99">
        <v>0</v>
      </c>
      <c r="E65" s="97">
        <v>246000</v>
      </c>
      <c r="F65" s="98">
        <v>246000</v>
      </c>
      <c r="G65" s="99">
        <v>246000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91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1.3696842269650527</v>
      </c>
      <c r="F70" s="5">
        <f t="shared" si="8"/>
        <v>1.3874003560868418</v>
      </c>
      <c r="G70" s="5">
        <f t="shared" si="8"/>
        <v>1.3874003560868418</v>
      </c>
      <c r="H70" s="5">
        <f t="shared" si="8"/>
        <v>0.34753788758232573</v>
      </c>
      <c r="I70" s="5">
        <f t="shared" si="8"/>
        <v>0.919635069028613</v>
      </c>
      <c r="J70" s="5">
        <f t="shared" si="8"/>
        <v>0.9433818163598005</v>
      </c>
      <c r="K70" s="5">
        <f t="shared" si="8"/>
        <v>1.0601169530609276</v>
      </c>
    </row>
    <row r="71" spans="1:11" ht="12.75" hidden="1">
      <c r="A71" s="1" t="s">
        <v>92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49498041677</v>
      </c>
      <c r="F71" s="2">
        <f t="shared" si="9"/>
        <v>49530547071</v>
      </c>
      <c r="G71" s="2">
        <f t="shared" si="9"/>
        <v>49530547071</v>
      </c>
      <c r="H71" s="2">
        <f t="shared" si="9"/>
        <v>10999741633</v>
      </c>
      <c r="I71" s="2">
        <f t="shared" si="9"/>
        <v>34438921218</v>
      </c>
      <c r="J71" s="2">
        <f t="shared" si="9"/>
        <v>38005821185</v>
      </c>
      <c r="K71" s="2">
        <f t="shared" si="9"/>
        <v>45892227516</v>
      </c>
    </row>
    <row r="72" spans="1:11" ht="12.75" hidden="1">
      <c r="A72" s="1" t="s">
        <v>93</v>
      </c>
      <c r="B72" s="2">
        <f>+B77</f>
        <v>26847228196</v>
      </c>
      <c r="C72" s="2">
        <f aca="true" t="shared" si="10" ref="C72:K72">+C77</f>
        <v>29058481447</v>
      </c>
      <c r="D72" s="2">
        <f t="shared" si="10"/>
        <v>31208202350</v>
      </c>
      <c r="E72" s="2">
        <f t="shared" si="10"/>
        <v>36138286988</v>
      </c>
      <c r="F72" s="2">
        <f t="shared" si="10"/>
        <v>35700255412</v>
      </c>
      <c r="G72" s="2">
        <f t="shared" si="10"/>
        <v>35700255412</v>
      </c>
      <c r="H72" s="2">
        <f t="shared" si="10"/>
        <v>31650481936</v>
      </c>
      <c r="I72" s="2">
        <f t="shared" si="10"/>
        <v>37448464481</v>
      </c>
      <c r="J72" s="2">
        <f t="shared" si="10"/>
        <v>40286785823</v>
      </c>
      <c r="K72" s="2">
        <f t="shared" si="10"/>
        <v>43289777966</v>
      </c>
    </row>
    <row r="73" spans="1:11" ht="12.75" hidden="1">
      <c r="A73" s="1" t="s">
        <v>94</v>
      </c>
      <c r="B73" s="2">
        <f>+B74</f>
        <v>1677333225.333335</v>
      </c>
      <c r="C73" s="2">
        <f aca="true" t="shared" si="11" ref="C73:K73">+(C78+C80+C81+C82)-(B78+B80+B81+B82)</f>
        <v>-691915528</v>
      </c>
      <c r="D73" s="2">
        <f t="shared" si="11"/>
        <v>1367435083</v>
      </c>
      <c r="E73" s="2">
        <f t="shared" si="11"/>
        <v>-10788706826</v>
      </c>
      <c r="F73" s="2">
        <f>+(F78+F80+F81+F82)-(D78+D80+D81+D82)</f>
        <v>-10788706826</v>
      </c>
      <c r="G73" s="2">
        <f>+(G78+G80+G81+G82)-(D78+D80+D81+D82)</f>
        <v>-10788706826</v>
      </c>
      <c r="H73" s="2">
        <f>+(H78+H80+H81+H82)-(D78+D80+D81+D82)</f>
        <v>3972116257</v>
      </c>
      <c r="I73" s="2">
        <f>+(I78+I80+I81+I82)-(E78+E80+E81+E82)</f>
        <v>9363036954</v>
      </c>
      <c r="J73" s="2">
        <f t="shared" si="11"/>
        <v>-768873822</v>
      </c>
      <c r="K73" s="2">
        <f t="shared" si="11"/>
        <v>-178186056</v>
      </c>
    </row>
    <row r="74" spans="1:11" ht="12.75" hidden="1">
      <c r="A74" s="1" t="s">
        <v>95</v>
      </c>
      <c r="B74" s="2">
        <f>+TREND(C74:E74)</f>
        <v>1677333225.333335</v>
      </c>
      <c r="C74" s="2">
        <f>+C73</f>
        <v>-691915528</v>
      </c>
      <c r="D74" s="2">
        <f aca="true" t="shared" si="12" ref="D74:K74">+D73</f>
        <v>1367435083</v>
      </c>
      <c r="E74" s="2">
        <f t="shared" si="12"/>
        <v>-10788706826</v>
      </c>
      <c r="F74" s="2">
        <f t="shared" si="12"/>
        <v>-10788706826</v>
      </c>
      <c r="G74" s="2">
        <f t="shared" si="12"/>
        <v>-10788706826</v>
      </c>
      <c r="H74" s="2">
        <f t="shared" si="12"/>
        <v>3972116257</v>
      </c>
      <c r="I74" s="2">
        <f t="shared" si="12"/>
        <v>9363036954</v>
      </c>
      <c r="J74" s="2">
        <f t="shared" si="12"/>
        <v>-768873822</v>
      </c>
      <c r="K74" s="2">
        <f t="shared" si="12"/>
        <v>-178186056</v>
      </c>
    </row>
    <row r="75" spans="1:11" ht="12.75" hidden="1">
      <c r="A75" s="1" t="s">
        <v>96</v>
      </c>
      <c r="B75" s="2">
        <f>+B84-(((B80+B81+B78)*B70)-B79)</f>
        <v>14679523203</v>
      </c>
      <c r="C75" s="2">
        <f aca="true" t="shared" si="13" ref="C75:K75">+C84-(((C80+C81+C78)*C70)-C79)</f>
        <v>18291115777</v>
      </c>
      <c r="D75" s="2">
        <f t="shared" si="13"/>
        <v>19143287436</v>
      </c>
      <c r="E75" s="2">
        <f t="shared" si="13"/>
        <v>16578766814.488853</v>
      </c>
      <c r="F75" s="2">
        <f t="shared" si="13"/>
        <v>16642508030.822266</v>
      </c>
      <c r="G75" s="2">
        <f t="shared" si="13"/>
        <v>16642508030.822266</v>
      </c>
      <c r="H75" s="2">
        <f t="shared" si="13"/>
        <v>24860790922.91748</v>
      </c>
      <c r="I75" s="2">
        <f t="shared" si="13"/>
        <v>2417838108.651909</v>
      </c>
      <c r="J75" s="2">
        <f t="shared" si="13"/>
        <v>3468800311.5978727</v>
      </c>
      <c r="K75" s="2">
        <f t="shared" si="13"/>
        <v>1931742166.2744799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26847228196</v>
      </c>
      <c r="C77" s="3">
        <v>29058481447</v>
      </c>
      <c r="D77" s="3">
        <v>31208202350</v>
      </c>
      <c r="E77" s="3">
        <v>36138286988</v>
      </c>
      <c r="F77" s="3">
        <v>35700255412</v>
      </c>
      <c r="G77" s="3">
        <v>35700255412</v>
      </c>
      <c r="H77" s="3">
        <v>31650481936</v>
      </c>
      <c r="I77" s="3">
        <v>37448464481</v>
      </c>
      <c r="J77" s="3">
        <v>40286785823</v>
      </c>
      <c r="K77" s="3">
        <v>43289777966</v>
      </c>
    </row>
    <row r="78" spans="1:11" ht="12.75" hidden="1">
      <c r="A78" s="1" t="s">
        <v>66</v>
      </c>
      <c r="B78" s="3">
        <v>2097075</v>
      </c>
      <c r="C78" s="3">
        <v>2108469</v>
      </c>
      <c r="D78" s="3">
        <v>2124454</v>
      </c>
      <c r="E78" s="3">
        <v>-3066741136</v>
      </c>
      <c r="F78" s="3">
        <v>-3066741136</v>
      </c>
      <c r="G78" s="3">
        <v>-3066741136</v>
      </c>
      <c r="H78" s="3">
        <v>2184783</v>
      </c>
      <c r="I78" s="3">
        <v>6761001</v>
      </c>
      <c r="J78" s="3">
        <v>6761000</v>
      </c>
      <c r="K78" s="3">
        <v>6761000</v>
      </c>
    </row>
    <row r="79" spans="1:11" ht="12.75" hidden="1">
      <c r="A79" s="1" t="s">
        <v>67</v>
      </c>
      <c r="B79" s="3">
        <v>7845903758</v>
      </c>
      <c r="C79" s="3">
        <v>8470258593</v>
      </c>
      <c r="D79" s="3">
        <v>9551007203</v>
      </c>
      <c r="E79" s="3">
        <v>8389336695</v>
      </c>
      <c r="F79" s="3">
        <v>8393634800</v>
      </c>
      <c r="G79" s="3">
        <v>8393634800</v>
      </c>
      <c r="H79" s="3">
        <v>12377209296</v>
      </c>
      <c r="I79" s="3">
        <v>2907314835</v>
      </c>
      <c r="J79" s="3">
        <v>3084847312</v>
      </c>
      <c r="K79" s="3">
        <v>2687518208</v>
      </c>
    </row>
    <row r="80" spans="1:11" ht="12.75" hidden="1">
      <c r="A80" s="1" t="s">
        <v>68</v>
      </c>
      <c r="B80" s="3">
        <v>3908070793</v>
      </c>
      <c r="C80" s="3">
        <v>4630687974</v>
      </c>
      <c r="D80" s="3">
        <v>5632756515</v>
      </c>
      <c r="E80" s="3">
        <v>-1120842174</v>
      </c>
      <c r="F80" s="3">
        <v>-1120842174</v>
      </c>
      <c r="G80" s="3">
        <v>-1120842174</v>
      </c>
      <c r="H80" s="3">
        <v>6544368148</v>
      </c>
      <c r="I80" s="3">
        <v>6268187211</v>
      </c>
      <c r="J80" s="3">
        <v>5338702933</v>
      </c>
      <c r="K80" s="3">
        <v>5714329225</v>
      </c>
    </row>
    <row r="81" spans="1:11" ht="12.75" hidden="1">
      <c r="A81" s="1" t="s">
        <v>69</v>
      </c>
      <c r="B81" s="3">
        <v>2841762990</v>
      </c>
      <c r="C81" s="3">
        <v>1335649763</v>
      </c>
      <c r="D81" s="3">
        <v>1665520455</v>
      </c>
      <c r="E81" s="3">
        <v>832272964</v>
      </c>
      <c r="F81" s="3">
        <v>832272964</v>
      </c>
      <c r="G81" s="3">
        <v>832272964</v>
      </c>
      <c r="H81" s="3">
        <v>4688276567</v>
      </c>
      <c r="I81" s="3">
        <v>-400216660</v>
      </c>
      <c r="J81" s="3">
        <v>-239606203</v>
      </c>
      <c r="K81" s="3">
        <v>-793418551</v>
      </c>
    </row>
    <row r="82" spans="1:11" ht="12.75" hidden="1">
      <c r="A82" s="1" t="s">
        <v>70</v>
      </c>
      <c r="B82" s="3">
        <v>5946067</v>
      </c>
      <c r="C82" s="3">
        <v>97515191</v>
      </c>
      <c r="D82" s="3">
        <v>132995056</v>
      </c>
      <c r="E82" s="3">
        <v>0</v>
      </c>
      <c r="F82" s="3">
        <v>0</v>
      </c>
      <c r="G82" s="3">
        <v>0</v>
      </c>
      <c r="H82" s="3">
        <v>170683239</v>
      </c>
      <c r="I82" s="3">
        <v>132995056</v>
      </c>
      <c r="J82" s="3">
        <v>132995056</v>
      </c>
      <c r="K82" s="3">
        <v>132995056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49498041677</v>
      </c>
      <c r="F83" s="3">
        <v>49530547071</v>
      </c>
      <c r="G83" s="3">
        <v>49530547071</v>
      </c>
      <c r="H83" s="3">
        <v>10999741633</v>
      </c>
      <c r="I83" s="3">
        <v>34438921218</v>
      </c>
      <c r="J83" s="3">
        <v>38005821185</v>
      </c>
      <c r="K83" s="3">
        <v>45892227516</v>
      </c>
    </row>
    <row r="84" spans="1:11" ht="12.75" hidden="1">
      <c r="A84" s="1" t="s">
        <v>72</v>
      </c>
      <c r="B84" s="3">
        <v>6833619445</v>
      </c>
      <c r="C84" s="3">
        <v>9820857184</v>
      </c>
      <c r="D84" s="3">
        <v>9592280233</v>
      </c>
      <c r="E84" s="3">
        <v>3593714462</v>
      </c>
      <c r="F84" s="3">
        <v>3593714462</v>
      </c>
      <c r="G84" s="3">
        <v>3593714462</v>
      </c>
      <c r="H84" s="3">
        <v>16388110538</v>
      </c>
      <c r="I84" s="3">
        <v>4913132430</v>
      </c>
      <c r="J84" s="3">
        <v>5200726339</v>
      </c>
      <c r="K84" s="3">
        <v>4468132239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74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10000185008</v>
      </c>
      <c r="C5" s="6">
        <v>12371980366</v>
      </c>
      <c r="D5" s="23">
        <v>12552806225</v>
      </c>
      <c r="E5" s="24">
        <v>13215032000</v>
      </c>
      <c r="F5" s="6">
        <v>13215032000</v>
      </c>
      <c r="G5" s="25">
        <v>13215032000</v>
      </c>
      <c r="H5" s="26">
        <v>13025621883</v>
      </c>
      <c r="I5" s="24">
        <v>13479332640</v>
      </c>
      <c r="J5" s="6">
        <v>14072423277</v>
      </c>
      <c r="K5" s="25">
        <v>14705682324</v>
      </c>
    </row>
    <row r="6" spans="1:11" ht="13.5">
      <c r="A6" s="22" t="s">
        <v>18</v>
      </c>
      <c r="B6" s="6">
        <v>25575025677</v>
      </c>
      <c r="C6" s="6">
        <v>28531453911</v>
      </c>
      <c r="D6" s="23">
        <v>30948440487</v>
      </c>
      <c r="E6" s="24">
        <v>32912990590</v>
      </c>
      <c r="F6" s="6">
        <v>32840433590</v>
      </c>
      <c r="G6" s="25">
        <v>32840433590</v>
      </c>
      <c r="H6" s="26">
        <v>31073595753</v>
      </c>
      <c r="I6" s="24">
        <v>36859015187</v>
      </c>
      <c r="J6" s="6">
        <v>40117265258</v>
      </c>
      <c r="K6" s="25">
        <v>42854672223</v>
      </c>
    </row>
    <row r="7" spans="1:11" ht="13.5">
      <c r="A7" s="22" t="s">
        <v>19</v>
      </c>
      <c r="B7" s="6">
        <v>540768910</v>
      </c>
      <c r="C7" s="6">
        <v>535882943</v>
      </c>
      <c r="D7" s="23">
        <v>363361503</v>
      </c>
      <c r="E7" s="24">
        <v>453293062</v>
      </c>
      <c r="F7" s="6">
        <v>317244723</v>
      </c>
      <c r="G7" s="25">
        <v>317244723</v>
      </c>
      <c r="H7" s="26">
        <v>245848148</v>
      </c>
      <c r="I7" s="24">
        <v>330904700</v>
      </c>
      <c r="J7" s="6">
        <v>345464635</v>
      </c>
      <c r="K7" s="25">
        <v>361010749</v>
      </c>
    </row>
    <row r="8" spans="1:11" ht="13.5">
      <c r="A8" s="22" t="s">
        <v>20</v>
      </c>
      <c r="B8" s="6">
        <v>8268227765</v>
      </c>
      <c r="C8" s="6">
        <v>12663044486</v>
      </c>
      <c r="D8" s="23">
        <v>13315287262</v>
      </c>
      <c r="E8" s="24">
        <v>14638119670</v>
      </c>
      <c r="F8" s="6">
        <v>10240533000</v>
      </c>
      <c r="G8" s="25">
        <v>10240533000</v>
      </c>
      <c r="H8" s="26">
        <v>14867029994</v>
      </c>
      <c r="I8" s="24">
        <v>10724018000</v>
      </c>
      <c r="J8" s="6">
        <v>10821574000</v>
      </c>
      <c r="K8" s="25">
        <v>11017170000</v>
      </c>
    </row>
    <row r="9" spans="1:11" ht="13.5">
      <c r="A9" s="22" t="s">
        <v>21</v>
      </c>
      <c r="B9" s="6">
        <v>6148311962</v>
      </c>
      <c r="C9" s="6">
        <v>7216834858</v>
      </c>
      <c r="D9" s="23">
        <v>6554161392</v>
      </c>
      <c r="E9" s="24">
        <v>7923383753</v>
      </c>
      <c r="F9" s="6">
        <v>4292474036</v>
      </c>
      <c r="G9" s="25">
        <v>4292474036</v>
      </c>
      <c r="H9" s="26">
        <v>6833666673</v>
      </c>
      <c r="I9" s="24">
        <v>4453515428</v>
      </c>
      <c r="J9" s="6">
        <v>4630174268</v>
      </c>
      <c r="K9" s="25">
        <v>4834991371</v>
      </c>
    </row>
    <row r="10" spans="1:11" ht="25.5">
      <c r="A10" s="27" t="s">
        <v>85</v>
      </c>
      <c r="B10" s="28">
        <f>SUM(B5:B9)</f>
        <v>50532519322</v>
      </c>
      <c r="C10" s="29">
        <f aca="true" t="shared" si="0" ref="C10:K10">SUM(C5:C9)</f>
        <v>61319196564</v>
      </c>
      <c r="D10" s="30">
        <f t="shared" si="0"/>
        <v>63734056869</v>
      </c>
      <c r="E10" s="28">
        <f t="shared" si="0"/>
        <v>69142819075</v>
      </c>
      <c r="F10" s="29">
        <f t="shared" si="0"/>
        <v>60905717349</v>
      </c>
      <c r="G10" s="31">
        <f t="shared" si="0"/>
        <v>60905717349</v>
      </c>
      <c r="H10" s="32">
        <f t="shared" si="0"/>
        <v>66045762451</v>
      </c>
      <c r="I10" s="28">
        <f t="shared" si="0"/>
        <v>65846785955</v>
      </c>
      <c r="J10" s="29">
        <f t="shared" si="0"/>
        <v>69986901438</v>
      </c>
      <c r="K10" s="31">
        <f t="shared" si="0"/>
        <v>73773526667</v>
      </c>
    </row>
    <row r="11" spans="1:11" ht="13.5">
      <c r="A11" s="22" t="s">
        <v>22</v>
      </c>
      <c r="B11" s="6">
        <v>11631359622</v>
      </c>
      <c r="C11" s="6">
        <v>13555279825</v>
      </c>
      <c r="D11" s="23">
        <v>14855034273</v>
      </c>
      <c r="E11" s="24">
        <v>15957418434</v>
      </c>
      <c r="F11" s="6">
        <v>16211051798</v>
      </c>
      <c r="G11" s="25">
        <v>16211051798</v>
      </c>
      <c r="H11" s="26">
        <v>15705175206</v>
      </c>
      <c r="I11" s="24">
        <v>17118018968</v>
      </c>
      <c r="J11" s="6">
        <v>17874852700</v>
      </c>
      <c r="K11" s="25">
        <v>18679207932</v>
      </c>
    </row>
    <row r="12" spans="1:11" ht="13.5">
      <c r="A12" s="22" t="s">
        <v>23</v>
      </c>
      <c r="B12" s="6">
        <v>170203148</v>
      </c>
      <c r="C12" s="6">
        <v>162088188</v>
      </c>
      <c r="D12" s="23">
        <v>166265729</v>
      </c>
      <c r="E12" s="24">
        <v>176716000</v>
      </c>
      <c r="F12" s="6">
        <v>176716000</v>
      </c>
      <c r="G12" s="25">
        <v>176716000</v>
      </c>
      <c r="H12" s="26">
        <v>168115225</v>
      </c>
      <c r="I12" s="24">
        <v>187015000</v>
      </c>
      <c r="J12" s="6">
        <v>195245000</v>
      </c>
      <c r="K12" s="25">
        <v>204031000</v>
      </c>
    </row>
    <row r="13" spans="1:11" ht="13.5">
      <c r="A13" s="22" t="s">
        <v>86</v>
      </c>
      <c r="B13" s="6">
        <v>3148285512</v>
      </c>
      <c r="C13" s="6">
        <v>3346084971</v>
      </c>
      <c r="D13" s="23">
        <v>3213318451</v>
      </c>
      <c r="E13" s="24">
        <v>4449659316</v>
      </c>
      <c r="F13" s="6">
        <v>4147101363</v>
      </c>
      <c r="G13" s="25">
        <v>4147101363</v>
      </c>
      <c r="H13" s="26">
        <v>3214413440</v>
      </c>
      <c r="I13" s="24">
        <v>4332705626</v>
      </c>
      <c r="J13" s="6">
        <v>4582701980</v>
      </c>
      <c r="K13" s="25">
        <v>4788077918</v>
      </c>
    </row>
    <row r="14" spans="1:11" ht="13.5">
      <c r="A14" s="22" t="s">
        <v>24</v>
      </c>
      <c r="B14" s="6">
        <v>2917619426</v>
      </c>
      <c r="C14" s="6">
        <v>3526906054</v>
      </c>
      <c r="D14" s="23">
        <v>3885853846</v>
      </c>
      <c r="E14" s="24">
        <v>4185324735</v>
      </c>
      <c r="F14" s="6">
        <v>3050462000</v>
      </c>
      <c r="G14" s="25">
        <v>3050462000</v>
      </c>
      <c r="H14" s="26">
        <v>3407144282</v>
      </c>
      <c r="I14" s="24">
        <v>3177846000</v>
      </c>
      <c r="J14" s="6">
        <v>3317670364</v>
      </c>
      <c r="K14" s="25">
        <v>3466965999</v>
      </c>
    </row>
    <row r="15" spans="1:11" ht="13.5">
      <c r="A15" s="22" t="s">
        <v>87</v>
      </c>
      <c r="B15" s="6">
        <v>16719786925</v>
      </c>
      <c r="C15" s="6">
        <v>16810804614</v>
      </c>
      <c r="D15" s="23">
        <v>18055601574</v>
      </c>
      <c r="E15" s="24">
        <v>19483756357</v>
      </c>
      <c r="F15" s="6">
        <v>19469073647</v>
      </c>
      <c r="G15" s="25">
        <v>19469073647</v>
      </c>
      <c r="H15" s="26">
        <v>18541398880</v>
      </c>
      <c r="I15" s="24">
        <v>21396859678</v>
      </c>
      <c r="J15" s="6">
        <v>23035745326</v>
      </c>
      <c r="K15" s="25">
        <v>24797126047</v>
      </c>
    </row>
    <row r="16" spans="1:11" ht="13.5">
      <c r="A16" s="22" t="s">
        <v>20</v>
      </c>
      <c r="B16" s="6">
        <v>314961502</v>
      </c>
      <c r="C16" s="6">
        <v>143235857</v>
      </c>
      <c r="D16" s="23">
        <v>4827300048</v>
      </c>
      <c r="E16" s="24">
        <v>60640020</v>
      </c>
      <c r="F16" s="6">
        <v>53248000</v>
      </c>
      <c r="G16" s="25">
        <v>53248000</v>
      </c>
      <c r="H16" s="26">
        <v>4197761525</v>
      </c>
      <c r="I16" s="24">
        <v>512293000</v>
      </c>
      <c r="J16" s="6">
        <v>534833000</v>
      </c>
      <c r="K16" s="25">
        <v>558900000</v>
      </c>
    </row>
    <row r="17" spans="1:11" ht="13.5">
      <c r="A17" s="22" t="s">
        <v>25</v>
      </c>
      <c r="B17" s="6">
        <v>13325228361</v>
      </c>
      <c r="C17" s="6">
        <v>20461183411</v>
      </c>
      <c r="D17" s="23">
        <v>18001717145</v>
      </c>
      <c r="E17" s="24">
        <v>24656790925</v>
      </c>
      <c r="F17" s="6">
        <v>17693857019</v>
      </c>
      <c r="G17" s="25">
        <v>17693857019</v>
      </c>
      <c r="H17" s="26">
        <v>18138813175</v>
      </c>
      <c r="I17" s="24">
        <v>18412615798</v>
      </c>
      <c r="J17" s="6">
        <v>19402448339</v>
      </c>
      <c r="K17" s="25">
        <v>20271081178</v>
      </c>
    </row>
    <row r="18" spans="1:11" ht="13.5">
      <c r="A18" s="33" t="s">
        <v>26</v>
      </c>
      <c r="B18" s="34">
        <f>SUM(B11:B17)</f>
        <v>48227444496</v>
      </c>
      <c r="C18" s="35">
        <f aca="true" t="shared" si="1" ref="C18:K18">SUM(C11:C17)</f>
        <v>58005582920</v>
      </c>
      <c r="D18" s="36">
        <f t="shared" si="1"/>
        <v>63005091066</v>
      </c>
      <c r="E18" s="34">
        <f t="shared" si="1"/>
        <v>68970305787</v>
      </c>
      <c r="F18" s="35">
        <f t="shared" si="1"/>
        <v>60801509827</v>
      </c>
      <c r="G18" s="37">
        <f t="shared" si="1"/>
        <v>60801509827</v>
      </c>
      <c r="H18" s="38">
        <f t="shared" si="1"/>
        <v>63372821733</v>
      </c>
      <c r="I18" s="34">
        <f t="shared" si="1"/>
        <v>65137354070</v>
      </c>
      <c r="J18" s="35">
        <f t="shared" si="1"/>
        <v>68943496709</v>
      </c>
      <c r="K18" s="37">
        <f t="shared" si="1"/>
        <v>72765390074</v>
      </c>
    </row>
    <row r="19" spans="1:11" ht="13.5">
      <c r="A19" s="33" t="s">
        <v>27</v>
      </c>
      <c r="B19" s="39">
        <f>+B10-B18</f>
        <v>2305074826</v>
      </c>
      <c r="C19" s="40">
        <f aca="true" t="shared" si="2" ref="C19:K19">+C10-C18</f>
        <v>3313613644</v>
      </c>
      <c r="D19" s="41">
        <f t="shared" si="2"/>
        <v>728965803</v>
      </c>
      <c r="E19" s="39">
        <f t="shared" si="2"/>
        <v>172513288</v>
      </c>
      <c r="F19" s="40">
        <f t="shared" si="2"/>
        <v>104207522</v>
      </c>
      <c r="G19" s="42">
        <f t="shared" si="2"/>
        <v>104207522</v>
      </c>
      <c r="H19" s="43">
        <f t="shared" si="2"/>
        <v>2672940718</v>
      </c>
      <c r="I19" s="39">
        <f t="shared" si="2"/>
        <v>709431885</v>
      </c>
      <c r="J19" s="40">
        <f t="shared" si="2"/>
        <v>1043404729</v>
      </c>
      <c r="K19" s="42">
        <f t="shared" si="2"/>
        <v>1008136593</v>
      </c>
    </row>
    <row r="20" spans="1:11" ht="25.5">
      <c r="A20" s="44" t="s">
        <v>28</v>
      </c>
      <c r="B20" s="45">
        <v>489027243</v>
      </c>
      <c r="C20" s="46">
        <v>2860836386</v>
      </c>
      <c r="D20" s="47">
        <v>2535520757</v>
      </c>
      <c r="E20" s="45">
        <v>2495738000</v>
      </c>
      <c r="F20" s="46">
        <v>2638977000</v>
      </c>
      <c r="G20" s="48">
        <v>2638977000</v>
      </c>
      <c r="H20" s="49">
        <v>1953930283</v>
      </c>
      <c r="I20" s="45">
        <v>1972300000</v>
      </c>
      <c r="J20" s="46">
        <v>2598597001</v>
      </c>
      <c r="K20" s="48">
        <v>2702148000</v>
      </c>
    </row>
    <row r="21" spans="1:11" ht="63.75">
      <c r="A21" s="50" t="s">
        <v>88</v>
      </c>
      <c r="B21" s="51">
        <v>2093733158</v>
      </c>
      <c r="C21" s="52">
        <v>2478682</v>
      </c>
      <c r="D21" s="53">
        <v>331888591</v>
      </c>
      <c r="E21" s="51">
        <v>34700000</v>
      </c>
      <c r="F21" s="52">
        <v>388526000</v>
      </c>
      <c r="G21" s="54">
        <v>388526000</v>
      </c>
      <c r="H21" s="55">
        <v>175403464</v>
      </c>
      <c r="I21" s="51">
        <v>553178000</v>
      </c>
      <c r="J21" s="52">
        <v>522568000</v>
      </c>
      <c r="K21" s="54">
        <v>557000000</v>
      </c>
    </row>
    <row r="22" spans="1:11" ht="25.5">
      <c r="A22" s="56" t="s">
        <v>89</v>
      </c>
      <c r="B22" s="57">
        <f>SUM(B19:B21)</f>
        <v>4887835227</v>
      </c>
      <c r="C22" s="58">
        <f aca="true" t="shared" si="3" ref="C22:K22">SUM(C19:C21)</f>
        <v>6176928712</v>
      </c>
      <c r="D22" s="59">
        <f t="shared" si="3"/>
        <v>3596375151</v>
      </c>
      <c r="E22" s="57">
        <f t="shared" si="3"/>
        <v>2702951288</v>
      </c>
      <c r="F22" s="58">
        <f t="shared" si="3"/>
        <v>3131710522</v>
      </c>
      <c r="G22" s="60">
        <f t="shared" si="3"/>
        <v>3131710522</v>
      </c>
      <c r="H22" s="61">
        <f t="shared" si="3"/>
        <v>4802274465</v>
      </c>
      <c r="I22" s="57">
        <f t="shared" si="3"/>
        <v>3234909885</v>
      </c>
      <c r="J22" s="58">
        <f t="shared" si="3"/>
        <v>4164569730</v>
      </c>
      <c r="K22" s="60">
        <f t="shared" si="3"/>
        <v>4267284593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4887835227</v>
      </c>
      <c r="C24" s="40">
        <f aca="true" t="shared" si="4" ref="C24:K24">SUM(C22:C23)</f>
        <v>6176928712</v>
      </c>
      <c r="D24" s="41">
        <f t="shared" si="4"/>
        <v>3596375151</v>
      </c>
      <c r="E24" s="39">
        <f t="shared" si="4"/>
        <v>2702951288</v>
      </c>
      <c r="F24" s="40">
        <f t="shared" si="4"/>
        <v>3131710522</v>
      </c>
      <c r="G24" s="42">
        <f t="shared" si="4"/>
        <v>3131710522</v>
      </c>
      <c r="H24" s="43">
        <f t="shared" si="4"/>
        <v>4802274465</v>
      </c>
      <c r="I24" s="39">
        <f t="shared" si="4"/>
        <v>3234909885</v>
      </c>
      <c r="J24" s="40">
        <f t="shared" si="4"/>
        <v>4164569730</v>
      </c>
      <c r="K24" s="42">
        <f t="shared" si="4"/>
        <v>4267284593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90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5096884907</v>
      </c>
      <c r="C27" s="7">
        <v>244181731</v>
      </c>
      <c r="D27" s="69">
        <v>5670881473</v>
      </c>
      <c r="E27" s="70">
        <v>5328954005</v>
      </c>
      <c r="F27" s="7">
        <v>7647944955</v>
      </c>
      <c r="G27" s="71">
        <v>7647944955</v>
      </c>
      <c r="H27" s="72">
        <v>5805514711</v>
      </c>
      <c r="I27" s="70">
        <v>8157478000</v>
      </c>
      <c r="J27" s="7">
        <v>8544165000</v>
      </c>
      <c r="K27" s="71">
        <v>8802148000</v>
      </c>
    </row>
    <row r="28" spans="1:11" ht="13.5">
      <c r="A28" s="73" t="s">
        <v>33</v>
      </c>
      <c r="B28" s="6">
        <v>1761233075</v>
      </c>
      <c r="C28" s="6">
        <v>0</v>
      </c>
      <c r="D28" s="23">
        <v>3080820847</v>
      </c>
      <c r="E28" s="24">
        <v>1636484993</v>
      </c>
      <c r="F28" s="6">
        <v>3027503000</v>
      </c>
      <c r="G28" s="25">
        <v>3027503000</v>
      </c>
      <c r="H28" s="26">
        <v>0</v>
      </c>
      <c r="I28" s="24">
        <v>2525478000</v>
      </c>
      <c r="J28" s="6">
        <v>3121165001</v>
      </c>
      <c r="K28" s="25">
        <v>3259148000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1804665627</v>
      </c>
      <c r="E30" s="24">
        <v>2225286012</v>
      </c>
      <c r="F30" s="6">
        <v>2999999955</v>
      </c>
      <c r="G30" s="25">
        <v>2999999955</v>
      </c>
      <c r="H30" s="26">
        <v>0</v>
      </c>
      <c r="I30" s="24">
        <v>3032000000</v>
      </c>
      <c r="J30" s="6">
        <v>2751000000</v>
      </c>
      <c r="K30" s="25">
        <v>2594000000</v>
      </c>
    </row>
    <row r="31" spans="1:11" ht="13.5">
      <c r="A31" s="22" t="s">
        <v>35</v>
      </c>
      <c r="B31" s="6">
        <v>3292160371</v>
      </c>
      <c r="C31" s="6">
        <v>0</v>
      </c>
      <c r="D31" s="23">
        <v>785240999</v>
      </c>
      <c r="E31" s="24">
        <v>1467183000</v>
      </c>
      <c r="F31" s="6">
        <v>1620442000</v>
      </c>
      <c r="G31" s="25">
        <v>1620442000</v>
      </c>
      <c r="H31" s="26">
        <v>0</v>
      </c>
      <c r="I31" s="24">
        <v>2600000000</v>
      </c>
      <c r="J31" s="6">
        <v>2671999999</v>
      </c>
      <c r="K31" s="25">
        <v>2949000000</v>
      </c>
    </row>
    <row r="32" spans="1:11" ht="13.5">
      <c r="A32" s="33" t="s">
        <v>36</v>
      </c>
      <c r="B32" s="7">
        <f>SUM(B28:B31)</f>
        <v>5053393446</v>
      </c>
      <c r="C32" s="7">
        <f aca="true" t="shared" si="5" ref="C32:K32">SUM(C28:C31)</f>
        <v>0</v>
      </c>
      <c r="D32" s="69">
        <f t="shared" si="5"/>
        <v>5670727473</v>
      </c>
      <c r="E32" s="70">
        <f t="shared" si="5"/>
        <v>5328954005</v>
      </c>
      <c r="F32" s="7">
        <f t="shared" si="5"/>
        <v>7647944955</v>
      </c>
      <c r="G32" s="71">
        <f t="shared" si="5"/>
        <v>7647944955</v>
      </c>
      <c r="H32" s="72">
        <f t="shared" si="5"/>
        <v>0</v>
      </c>
      <c r="I32" s="70">
        <f t="shared" si="5"/>
        <v>8157478000</v>
      </c>
      <c r="J32" s="7">
        <f t="shared" si="5"/>
        <v>8544165000</v>
      </c>
      <c r="K32" s="71">
        <f t="shared" si="5"/>
        <v>8802148000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45364798716</v>
      </c>
      <c r="C35" s="6">
        <v>42739909784</v>
      </c>
      <c r="D35" s="23">
        <v>26091646186</v>
      </c>
      <c r="E35" s="24">
        <v>60571981124</v>
      </c>
      <c r="F35" s="6">
        <v>18231341176</v>
      </c>
      <c r="G35" s="25">
        <v>18231341176</v>
      </c>
      <c r="H35" s="26">
        <v>5973711336</v>
      </c>
      <c r="I35" s="24">
        <v>17735260083</v>
      </c>
      <c r="J35" s="6">
        <v>17743789530</v>
      </c>
      <c r="K35" s="25">
        <v>16958725057</v>
      </c>
    </row>
    <row r="36" spans="1:11" ht="13.5">
      <c r="A36" s="22" t="s">
        <v>39</v>
      </c>
      <c r="B36" s="6">
        <v>58642239910</v>
      </c>
      <c r="C36" s="6">
        <v>92748910977</v>
      </c>
      <c r="D36" s="23">
        <v>77389056906</v>
      </c>
      <c r="E36" s="24">
        <v>11174881051</v>
      </c>
      <c r="F36" s="6">
        <v>85672537804</v>
      </c>
      <c r="G36" s="25">
        <v>85672537804</v>
      </c>
      <c r="H36" s="26">
        <v>185431613</v>
      </c>
      <c r="I36" s="24">
        <v>89277813155</v>
      </c>
      <c r="J36" s="6">
        <v>92244928466</v>
      </c>
      <c r="K36" s="25">
        <v>96662989976</v>
      </c>
    </row>
    <row r="37" spans="1:11" ht="13.5">
      <c r="A37" s="22" t="s">
        <v>40</v>
      </c>
      <c r="B37" s="6">
        <v>26118312265</v>
      </c>
      <c r="C37" s="6">
        <v>43469074388</v>
      </c>
      <c r="D37" s="23">
        <v>21664487974</v>
      </c>
      <c r="E37" s="24">
        <v>-994110490</v>
      </c>
      <c r="F37" s="6">
        <v>14592530606</v>
      </c>
      <c r="G37" s="25">
        <v>14592530606</v>
      </c>
      <c r="H37" s="26">
        <v>1066768972</v>
      </c>
      <c r="I37" s="24">
        <v>17208271948</v>
      </c>
      <c r="J37" s="6">
        <v>16617046147</v>
      </c>
      <c r="K37" s="25">
        <v>15590907932</v>
      </c>
    </row>
    <row r="38" spans="1:11" ht="13.5">
      <c r="A38" s="22" t="s">
        <v>41</v>
      </c>
      <c r="B38" s="6">
        <v>32320087168</v>
      </c>
      <c r="C38" s="6">
        <v>39187323661</v>
      </c>
      <c r="D38" s="23">
        <v>30889622797</v>
      </c>
      <c r="E38" s="24">
        <v>2033499651</v>
      </c>
      <c r="F38" s="6">
        <v>29056044841</v>
      </c>
      <c r="G38" s="25">
        <v>29056044841</v>
      </c>
      <c r="H38" s="26">
        <v>1062504090</v>
      </c>
      <c r="I38" s="24">
        <v>27966067875</v>
      </c>
      <c r="J38" s="6">
        <v>27865901704</v>
      </c>
      <c r="K38" s="25">
        <v>28826665359</v>
      </c>
    </row>
    <row r="39" spans="1:11" ht="13.5">
      <c r="A39" s="22" t="s">
        <v>42</v>
      </c>
      <c r="B39" s="6">
        <v>40933794280</v>
      </c>
      <c r="C39" s="6">
        <v>46666856333</v>
      </c>
      <c r="D39" s="23">
        <v>47149770356</v>
      </c>
      <c r="E39" s="24">
        <v>68032627726</v>
      </c>
      <c r="F39" s="6">
        <v>60255303532</v>
      </c>
      <c r="G39" s="25">
        <v>60255303532</v>
      </c>
      <c r="H39" s="26">
        <v>-1005612934</v>
      </c>
      <c r="I39" s="24">
        <v>61838733416</v>
      </c>
      <c r="J39" s="6">
        <v>65505770146</v>
      </c>
      <c r="K39" s="25">
        <v>69204141741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-1521541</v>
      </c>
      <c r="C42" s="6">
        <v>1555042206</v>
      </c>
      <c r="D42" s="23">
        <v>61515707052</v>
      </c>
      <c r="E42" s="24">
        <v>56469969382</v>
      </c>
      <c r="F42" s="6">
        <v>5197565062</v>
      </c>
      <c r="G42" s="25">
        <v>5197565062</v>
      </c>
      <c r="H42" s="26">
        <v>68794094688</v>
      </c>
      <c r="I42" s="24">
        <v>12841260662</v>
      </c>
      <c r="J42" s="6">
        <v>15846782381</v>
      </c>
      <c r="K42" s="25">
        <v>15677913278</v>
      </c>
    </row>
    <row r="43" spans="1:11" ht="13.5">
      <c r="A43" s="22" t="s">
        <v>45</v>
      </c>
      <c r="B43" s="6">
        <v>-99021740</v>
      </c>
      <c r="C43" s="6">
        <v>41818174</v>
      </c>
      <c r="D43" s="23">
        <v>-231318528</v>
      </c>
      <c r="E43" s="24">
        <v>-472290447</v>
      </c>
      <c r="F43" s="6">
        <v>-30659487</v>
      </c>
      <c r="G43" s="25">
        <v>-30659487</v>
      </c>
      <c r="H43" s="26">
        <v>-74001</v>
      </c>
      <c r="I43" s="24">
        <v>791786022</v>
      </c>
      <c r="J43" s="6">
        <v>1549583709</v>
      </c>
      <c r="K43" s="25">
        <v>185675571</v>
      </c>
    </row>
    <row r="44" spans="1:11" ht="13.5">
      <c r="A44" s="22" t="s">
        <v>46</v>
      </c>
      <c r="B44" s="6">
        <v>626643500</v>
      </c>
      <c r="C44" s="6">
        <v>418372021</v>
      </c>
      <c r="D44" s="23">
        <v>-399052960</v>
      </c>
      <c r="E44" s="24">
        <v>2478795573</v>
      </c>
      <c r="F44" s="6">
        <v>3019927679</v>
      </c>
      <c r="G44" s="25">
        <v>3019927679</v>
      </c>
      <c r="H44" s="26">
        <v>413462633</v>
      </c>
      <c r="I44" s="24">
        <v>3032200990</v>
      </c>
      <c r="J44" s="6">
        <v>2751203000</v>
      </c>
      <c r="K44" s="25">
        <v>2594205030</v>
      </c>
    </row>
    <row r="45" spans="1:11" ht="13.5">
      <c r="A45" s="33" t="s">
        <v>47</v>
      </c>
      <c r="B45" s="7">
        <v>850828937</v>
      </c>
      <c r="C45" s="7">
        <v>2186150372</v>
      </c>
      <c r="D45" s="69">
        <v>67599899352</v>
      </c>
      <c r="E45" s="70">
        <v>58743652901</v>
      </c>
      <c r="F45" s="7">
        <v>13677962254</v>
      </c>
      <c r="G45" s="71">
        <v>13677962254</v>
      </c>
      <c r="H45" s="72">
        <v>70137268312</v>
      </c>
      <c r="I45" s="70">
        <v>21504928502</v>
      </c>
      <c r="J45" s="7">
        <v>24849033793</v>
      </c>
      <c r="K45" s="71">
        <v>23218164371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3241208018</v>
      </c>
      <c r="C48" s="6">
        <v>6220624918</v>
      </c>
      <c r="D48" s="23">
        <v>6680022907</v>
      </c>
      <c r="E48" s="24">
        <v>61784318137</v>
      </c>
      <c r="F48" s="6">
        <v>6254975805</v>
      </c>
      <c r="G48" s="25">
        <v>6254975805</v>
      </c>
      <c r="H48" s="26">
        <v>1915776551</v>
      </c>
      <c r="I48" s="24">
        <v>5809832889</v>
      </c>
      <c r="J48" s="6">
        <v>4874390969</v>
      </c>
      <c r="K48" s="25">
        <v>5274358902</v>
      </c>
    </row>
    <row r="49" spans="1:11" ht="13.5">
      <c r="A49" s="22" t="s">
        <v>50</v>
      </c>
      <c r="B49" s="6">
        <f>+B75</f>
        <v>31537834696</v>
      </c>
      <c r="C49" s="6">
        <f aca="true" t="shared" si="6" ref="C49:K49">+C75</f>
        <v>85144048286</v>
      </c>
      <c r="D49" s="23">
        <f t="shared" si="6"/>
        <v>10446362791.894745</v>
      </c>
      <c r="E49" s="24">
        <f t="shared" si="6"/>
        <v>1559156360.6359534</v>
      </c>
      <c r="F49" s="6">
        <f t="shared" si="6"/>
        <v>2162313759.0660896</v>
      </c>
      <c r="G49" s="25">
        <f t="shared" si="6"/>
        <v>2162313759.0660896</v>
      </c>
      <c r="H49" s="26">
        <f t="shared" si="6"/>
        <v>2918301166.65178</v>
      </c>
      <c r="I49" s="24">
        <f t="shared" si="6"/>
        <v>3415364303.331274</v>
      </c>
      <c r="J49" s="6">
        <f t="shared" si="6"/>
        <v>2094001063.5727806</v>
      </c>
      <c r="K49" s="25">
        <f t="shared" si="6"/>
        <v>3079418165.920027</v>
      </c>
    </row>
    <row r="50" spans="1:11" ht="13.5">
      <c r="A50" s="33" t="s">
        <v>51</v>
      </c>
      <c r="B50" s="7">
        <f>+B48-B49</f>
        <v>-28296626678</v>
      </c>
      <c r="C50" s="7">
        <f aca="true" t="shared" si="7" ref="C50:K50">+C48-C49</f>
        <v>-78923423368</v>
      </c>
      <c r="D50" s="69">
        <f t="shared" si="7"/>
        <v>-3766339884.894745</v>
      </c>
      <c r="E50" s="70">
        <f t="shared" si="7"/>
        <v>60225161776.364044</v>
      </c>
      <c r="F50" s="7">
        <f t="shared" si="7"/>
        <v>4092662045.9339104</v>
      </c>
      <c r="G50" s="71">
        <f t="shared" si="7"/>
        <v>4092662045.9339104</v>
      </c>
      <c r="H50" s="72">
        <f t="shared" si="7"/>
        <v>-1002524615.6517801</v>
      </c>
      <c r="I50" s="70">
        <f t="shared" si="7"/>
        <v>2394468585.668726</v>
      </c>
      <c r="J50" s="7">
        <f t="shared" si="7"/>
        <v>2780389905.4272194</v>
      </c>
      <c r="K50" s="71">
        <f t="shared" si="7"/>
        <v>2194940736.079973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45897387831</v>
      </c>
      <c r="C53" s="6">
        <v>76753987013</v>
      </c>
      <c r="D53" s="23">
        <v>69914924853</v>
      </c>
      <c r="E53" s="24">
        <v>10009621790</v>
      </c>
      <c r="F53" s="6">
        <v>81853711595</v>
      </c>
      <c r="G53" s="25">
        <v>81853711595</v>
      </c>
      <c r="H53" s="26">
        <v>5121394899</v>
      </c>
      <c r="I53" s="24">
        <v>85682446968</v>
      </c>
      <c r="J53" s="6">
        <v>89643909988</v>
      </c>
      <c r="K53" s="25">
        <v>93657980069</v>
      </c>
    </row>
    <row r="54" spans="1:11" ht="13.5">
      <c r="A54" s="22" t="s">
        <v>54</v>
      </c>
      <c r="B54" s="6">
        <v>0</v>
      </c>
      <c r="C54" s="6">
        <v>3278646221</v>
      </c>
      <c r="D54" s="23">
        <v>3232435108</v>
      </c>
      <c r="E54" s="24">
        <v>4438586519</v>
      </c>
      <c r="F54" s="6">
        <v>4136028363</v>
      </c>
      <c r="G54" s="25">
        <v>4136028363</v>
      </c>
      <c r="H54" s="26">
        <v>3214413440</v>
      </c>
      <c r="I54" s="24">
        <v>4332705626</v>
      </c>
      <c r="J54" s="6">
        <v>4582701980</v>
      </c>
      <c r="K54" s="25">
        <v>4788077918</v>
      </c>
    </row>
    <row r="55" spans="1:11" ht="13.5">
      <c r="A55" s="22" t="s">
        <v>55</v>
      </c>
      <c r="B55" s="6">
        <v>3598765677</v>
      </c>
      <c r="C55" s="6">
        <v>56376386</v>
      </c>
      <c r="D55" s="23">
        <v>2399931993</v>
      </c>
      <c r="E55" s="24">
        <v>2313731887</v>
      </c>
      <c r="F55" s="6">
        <v>4205740955</v>
      </c>
      <c r="G55" s="25">
        <v>4205740955</v>
      </c>
      <c r="H55" s="26">
        <v>2533156562</v>
      </c>
      <c r="I55" s="24">
        <v>3487510005</v>
      </c>
      <c r="J55" s="6">
        <v>3880257875</v>
      </c>
      <c r="K55" s="25">
        <v>4161272944</v>
      </c>
    </row>
    <row r="56" spans="1:11" ht="13.5">
      <c r="A56" s="22" t="s">
        <v>56</v>
      </c>
      <c r="B56" s="6">
        <v>928847179</v>
      </c>
      <c r="C56" s="6">
        <v>1903162800</v>
      </c>
      <c r="D56" s="23">
        <v>1747466327</v>
      </c>
      <c r="E56" s="24">
        <v>8804335417</v>
      </c>
      <c r="F56" s="6">
        <v>2315767604</v>
      </c>
      <c r="G56" s="25">
        <v>2315767604</v>
      </c>
      <c r="H56" s="26">
        <v>1821124479</v>
      </c>
      <c r="I56" s="24">
        <v>2368666197</v>
      </c>
      <c r="J56" s="6">
        <v>2455861238</v>
      </c>
      <c r="K56" s="25">
        <v>2566361664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2845799000</v>
      </c>
      <c r="C59" s="6">
        <v>3101357000</v>
      </c>
      <c r="D59" s="23">
        <v>3101357000</v>
      </c>
      <c r="E59" s="24">
        <v>3201093000</v>
      </c>
      <c r="F59" s="6">
        <v>3141416000</v>
      </c>
      <c r="G59" s="25">
        <v>3141416000</v>
      </c>
      <c r="H59" s="26">
        <v>3141416000</v>
      </c>
      <c r="I59" s="24">
        <v>3201093000</v>
      </c>
      <c r="J59" s="6">
        <v>3238014017</v>
      </c>
      <c r="K59" s="25">
        <v>3379661717</v>
      </c>
    </row>
    <row r="60" spans="1:11" ht="13.5">
      <c r="A60" s="90" t="s">
        <v>59</v>
      </c>
      <c r="B60" s="6">
        <v>1481240068</v>
      </c>
      <c r="C60" s="6">
        <v>1910810000</v>
      </c>
      <c r="D60" s="23">
        <v>1910810000</v>
      </c>
      <c r="E60" s="24">
        <v>2210194000</v>
      </c>
      <c r="F60" s="6">
        <v>2349964000</v>
      </c>
      <c r="G60" s="25">
        <v>2349964000</v>
      </c>
      <c r="H60" s="26">
        <v>2349964000</v>
      </c>
      <c r="I60" s="24">
        <v>2454679000</v>
      </c>
      <c r="J60" s="6">
        <v>2582956000</v>
      </c>
      <c r="K60" s="25">
        <v>2707544350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29567</v>
      </c>
      <c r="C62" s="98">
        <v>23853</v>
      </c>
      <c r="D62" s="99">
        <v>23853</v>
      </c>
      <c r="E62" s="97">
        <v>12920</v>
      </c>
      <c r="F62" s="98">
        <v>12920</v>
      </c>
      <c r="G62" s="99">
        <v>12920</v>
      </c>
      <c r="H62" s="100">
        <v>12920</v>
      </c>
      <c r="I62" s="97">
        <v>12920</v>
      </c>
      <c r="J62" s="98">
        <v>12920</v>
      </c>
      <c r="K62" s="99">
        <v>12920</v>
      </c>
    </row>
    <row r="63" spans="1:11" ht="13.5">
      <c r="A63" s="96" t="s">
        <v>62</v>
      </c>
      <c r="B63" s="97">
        <v>7183</v>
      </c>
      <c r="C63" s="98">
        <v>5576</v>
      </c>
      <c r="D63" s="99">
        <v>5576</v>
      </c>
      <c r="E63" s="97">
        <v>2133</v>
      </c>
      <c r="F63" s="98">
        <v>3743</v>
      </c>
      <c r="G63" s="99">
        <v>3743</v>
      </c>
      <c r="H63" s="100">
        <v>3743</v>
      </c>
      <c r="I63" s="97">
        <v>2133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91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1.1361332547422165</v>
      </c>
      <c r="E70" s="5">
        <f t="shared" si="8"/>
        <v>0.8958243296897231</v>
      </c>
      <c r="F70" s="5">
        <f t="shared" si="8"/>
        <v>0.9722362684438602</v>
      </c>
      <c r="G70" s="5">
        <f t="shared" si="8"/>
        <v>0.9722362684438602</v>
      </c>
      <c r="H70" s="5">
        <f t="shared" si="8"/>
        <v>1.107350902113456</v>
      </c>
      <c r="I70" s="5">
        <f t="shared" si="8"/>
        <v>0.9631822884063612</v>
      </c>
      <c r="J70" s="5">
        <f t="shared" si="8"/>
        <v>0.9960146139369441</v>
      </c>
      <c r="K70" s="5">
        <f t="shared" si="8"/>
        <v>0.9813811678659397</v>
      </c>
    </row>
    <row r="71" spans="1:11" ht="12.75" hidden="1">
      <c r="A71" s="1" t="s">
        <v>92</v>
      </c>
      <c r="B71" s="2">
        <f>+B83</f>
        <v>0</v>
      </c>
      <c r="C71" s="2">
        <f aca="true" t="shared" si="9" ref="C71:K71">+C83</f>
        <v>0</v>
      </c>
      <c r="D71" s="2">
        <f t="shared" si="9"/>
        <v>54631289706</v>
      </c>
      <c r="E71" s="2">
        <f t="shared" si="9"/>
        <v>48000156382</v>
      </c>
      <c r="F71" s="2">
        <f t="shared" si="9"/>
        <v>48516713312</v>
      </c>
      <c r="G71" s="2">
        <f t="shared" si="9"/>
        <v>48516713312</v>
      </c>
      <c r="H71" s="2">
        <f t="shared" si="9"/>
        <v>55076769058</v>
      </c>
      <c r="I71" s="2">
        <f t="shared" si="9"/>
        <v>52329483556</v>
      </c>
      <c r="J71" s="2">
        <f t="shared" si="9"/>
        <v>58107160708</v>
      </c>
      <c r="K71" s="2">
        <f t="shared" si="9"/>
        <v>60744025028</v>
      </c>
    </row>
    <row r="72" spans="1:11" ht="12.75" hidden="1">
      <c r="A72" s="1" t="s">
        <v>93</v>
      </c>
      <c r="B72" s="2">
        <f>+B77</f>
        <v>41479335743</v>
      </c>
      <c r="C72" s="2">
        <f aca="true" t="shared" si="10" ref="C72:K72">+C77</f>
        <v>47175912390</v>
      </c>
      <c r="D72" s="2">
        <f t="shared" si="10"/>
        <v>48085283551</v>
      </c>
      <c r="E72" s="2">
        <f t="shared" si="10"/>
        <v>53582108446</v>
      </c>
      <c r="F72" s="2">
        <f t="shared" si="10"/>
        <v>49902184157</v>
      </c>
      <c r="G72" s="2">
        <f t="shared" si="10"/>
        <v>49902184157</v>
      </c>
      <c r="H72" s="2">
        <f t="shared" si="10"/>
        <v>49737412913</v>
      </c>
      <c r="I72" s="2">
        <f t="shared" si="10"/>
        <v>54329781793</v>
      </c>
      <c r="J72" s="2">
        <f t="shared" si="10"/>
        <v>58339666803</v>
      </c>
      <c r="K72" s="2">
        <f t="shared" si="10"/>
        <v>61896464918</v>
      </c>
    </row>
    <row r="73" spans="1:11" ht="12.75" hidden="1">
      <c r="A73" s="1" t="s">
        <v>94</v>
      </c>
      <c r="B73" s="2">
        <f>+B74</f>
        <v>-3954013671.833334</v>
      </c>
      <c r="C73" s="2">
        <f aca="true" t="shared" si="11" ref="C73:K73">+(C78+C80+C81+C82)-(B78+B80+B81+B82)</f>
        <v>-1409836137</v>
      </c>
      <c r="D73" s="2">
        <f t="shared" si="11"/>
        <v>-19109085051</v>
      </c>
      <c r="E73" s="2">
        <f t="shared" si="11"/>
        <v>-21543268756</v>
      </c>
      <c r="F73" s="2">
        <f>+(F78+F80+F81+F82)-(D78+D80+D81+D82)</f>
        <v>-8204920062</v>
      </c>
      <c r="G73" s="2">
        <f>+(G78+G80+G81+G82)-(D78+D80+D81+D82)</f>
        <v>-8204920062</v>
      </c>
      <c r="H73" s="2">
        <f>+(H78+H80+H81+H82)-(D78+D80+D81+D82)</f>
        <v>-17215617025</v>
      </c>
      <c r="I73" s="2">
        <f>+(I78+I80+I81+I82)-(E78+E80+E81+E82)</f>
        <v>13072497133</v>
      </c>
      <c r="J73" s="2">
        <f t="shared" si="11"/>
        <v>-59575063</v>
      </c>
      <c r="K73" s="2">
        <f t="shared" si="11"/>
        <v>-790469666</v>
      </c>
    </row>
    <row r="74" spans="1:11" ht="12.75" hidden="1">
      <c r="A74" s="1" t="s">
        <v>95</v>
      </c>
      <c r="B74" s="2">
        <f>+TREND(C74:E74)</f>
        <v>-3954013671.833334</v>
      </c>
      <c r="C74" s="2">
        <f>+C73</f>
        <v>-1409836137</v>
      </c>
      <c r="D74" s="2">
        <f aca="true" t="shared" si="12" ref="D74:K74">+D73</f>
        <v>-19109085051</v>
      </c>
      <c r="E74" s="2">
        <f t="shared" si="12"/>
        <v>-21543268756</v>
      </c>
      <c r="F74" s="2">
        <f t="shared" si="12"/>
        <v>-8204920062</v>
      </c>
      <c r="G74" s="2">
        <f t="shared" si="12"/>
        <v>-8204920062</v>
      </c>
      <c r="H74" s="2">
        <f t="shared" si="12"/>
        <v>-17215617025</v>
      </c>
      <c r="I74" s="2">
        <f t="shared" si="12"/>
        <v>13072497133</v>
      </c>
      <c r="J74" s="2">
        <f t="shared" si="12"/>
        <v>-59575063</v>
      </c>
      <c r="K74" s="2">
        <f t="shared" si="12"/>
        <v>-790469666</v>
      </c>
    </row>
    <row r="75" spans="1:11" ht="12.75" hidden="1">
      <c r="A75" s="1" t="s">
        <v>96</v>
      </c>
      <c r="B75" s="2">
        <f>+B84-(((B80+B81+B78)*B70)-B79)</f>
        <v>31537834696</v>
      </c>
      <c r="C75" s="2">
        <f aca="true" t="shared" si="13" ref="C75:K75">+C84-(((C80+C81+C78)*C70)-C79)</f>
        <v>85144048286</v>
      </c>
      <c r="D75" s="2">
        <f t="shared" si="13"/>
        <v>10446362791.894745</v>
      </c>
      <c r="E75" s="2">
        <f t="shared" si="13"/>
        <v>1559156360.6359534</v>
      </c>
      <c r="F75" s="2">
        <f t="shared" si="13"/>
        <v>2162313759.0660896</v>
      </c>
      <c r="G75" s="2">
        <f t="shared" si="13"/>
        <v>2162313759.0660896</v>
      </c>
      <c r="H75" s="2">
        <f t="shared" si="13"/>
        <v>2918301166.65178</v>
      </c>
      <c r="I75" s="2">
        <f t="shared" si="13"/>
        <v>3415364303.331274</v>
      </c>
      <c r="J75" s="2">
        <f t="shared" si="13"/>
        <v>2094001063.5727806</v>
      </c>
      <c r="K75" s="2">
        <f t="shared" si="13"/>
        <v>3079418165.920027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41479335743</v>
      </c>
      <c r="C77" s="3">
        <v>47175912390</v>
      </c>
      <c r="D77" s="3">
        <v>48085283551</v>
      </c>
      <c r="E77" s="3">
        <v>53582108446</v>
      </c>
      <c r="F77" s="3">
        <v>49902184157</v>
      </c>
      <c r="G77" s="3">
        <v>49902184157</v>
      </c>
      <c r="H77" s="3">
        <v>49737412913</v>
      </c>
      <c r="I77" s="3">
        <v>54329781793</v>
      </c>
      <c r="J77" s="3">
        <v>58339666803</v>
      </c>
      <c r="K77" s="3">
        <v>61896464918</v>
      </c>
    </row>
    <row r="78" spans="1:11" ht="12.75" hidden="1">
      <c r="A78" s="1" t="s">
        <v>66</v>
      </c>
      <c r="B78" s="3">
        <v>0</v>
      </c>
      <c r="C78" s="3">
        <v>4040513350</v>
      </c>
      <c r="D78" s="3">
        <v>2107029921</v>
      </c>
      <c r="E78" s="3">
        <v>3314844</v>
      </c>
      <c r="F78" s="3">
        <v>83899000</v>
      </c>
      <c r="G78" s="3">
        <v>83899000</v>
      </c>
      <c r="H78" s="3">
        <v>39038459</v>
      </c>
      <c r="I78" s="3">
        <v>83899000</v>
      </c>
      <c r="J78" s="3">
        <v>83899000</v>
      </c>
      <c r="K78" s="3">
        <v>83899000</v>
      </c>
    </row>
    <row r="79" spans="1:11" ht="12.75" hidden="1">
      <c r="A79" s="1" t="s">
        <v>67</v>
      </c>
      <c r="B79" s="3">
        <v>24917688761</v>
      </c>
      <c r="C79" s="3">
        <v>40237073585</v>
      </c>
      <c r="D79" s="3">
        <v>19488623253</v>
      </c>
      <c r="E79" s="3">
        <v>-207772202</v>
      </c>
      <c r="F79" s="3">
        <v>13145797786</v>
      </c>
      <c r="G79" s="3">
        <v>13145797786</v>
      </c>
      <c r="H79" s="3">
        <v>1139601881</v>
      </c>
      <c r="I79" s="3">
        <v>13096159234</v>
      </c>
      <c r="J79" s="3">
        <v>13279784612</v>
      </c>
      <c r="K79" s="3">
        <v>13451791710</v>
      </c>
    </row>
    <row r="80" spans="1:11" ht="12.75" hidden="1">
      <c r="A80" s="1" t="s">
        <v>68</v>
      </c>
      <c r="B80" s="3">
        <v>7235172209</v>
      </c>
      <c r="C80" s="3">
        <v>13442802540</v>
      </c>
      <c r="D80" s="3">
        <v>14596142383</v>
      </c>
      <c r="E80" s="3">
        <v>209666999</v>
      </c>
      <c r="F80" s="3">
        <v>7509406230</v>
      </c>
      <c r="G80" s="3">
        <v>7509406230</v>
      </c>
      <c r="H80" s="3">
        <v>3527445064</v>
      </c>
      <c r="I80" s="3">
        <v>8250857544</v>
      </c>
      <c r="J80" s="3">
        <v>9001515481</v>
      </c>
      <c r="K80" s="3">
        <v>9669045815</v>
      </c>
    </row>
    <row r="81" spans="1:11" ht="12.75" hidden="1">
      <c r="A81" s="1" t="s">
        <v>69</v>
      </c>
      <c r="B81" s="3">
        <v>34251979331</v>
      </c>
      <c r="C81" s="3">
        <v>21876023931</v>
      </c>
      <c r="D81" s="3">
        <v>3124777841</v>
      </c>
      <c r="E81" s="3">
        <v>314266568</v>
      </c>
      <c r="F81" s="3">
        <v>5422291875</v>
      </c>
      <c r="G81" s="3">
        <v>5422291875</v>
      </c>
      <c r="H81" s="3">
        <v>974475591</v>
      </c>
      <c r="I81" s="3">
        <v>4414989000</v>
      </c>
      <c r="J81" s="3">
        <v>3604756000</v>
      </c>
      <c r="K81" s="3">
        <v>2146756000</v>
      </c>
    </row>
    <row r="82" spans="1:11" ht="12.75" hidden="1">
      <c r="A82" s="1" t="s">
        <v>70</v>
      </c>
      <c r="B82" s="3">
        <v>252286815</v>
      </c>
      <c r="C82" s="3">
        <v>970262397</v>
      </c>
      <c r="D82" s="3">
        <v>1392567022</v>
      </c>
      <c r="E82" s="3">
        <v>-850000000</v>
      </c>
      <c r="F82" s="3">
        <v>0</v>
      </c>
      <c r="G82" s="3">
        <v>0</v>
      </c>
      <c r="H82" s="3">
        <v>-536058972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54631289706</v>
      </c>
      <c r="E83" s="3">
        <v>48000156382</v>
      </c>
      <c r="F83" s="3">
        <v>48516713312</v>
      </c>
      <c r="G83" s="3">
        <v>48516713312</v>
      </c>
      <c r="H83" s="3">
        <v>55076769058</v>
      </c>
      <c r="I83" s="3">
        <v>52329483556</v>
      </c>
      <c r="J83" s="3">
        <v>58107160708</v>
      </c>
      <c r="K83" s="3">
        <v>60744025028</v>
      </c>
    </row>
    <row r="84" spans="1:11" ht="12.75" hidden="1">
      <c r="A84" s="1" t="s">
        <v>72</v>
      </c>
      <c r="B84" s="3">
        <v>6620145935</v>
      </c>
      <c r="C84" s="3">
        <v>44906974701</v>
      </c>
      <c r="D84" s="3">
        <v>13484933072</v>
      </c>
      <c r="E84" s="3">
        <v>2239250517</v>
      </c>
      <c r="F84" s="3">
        <v>1670751534</v>
      </c>
      <c r="G84" s="3">
        <v>1670751534</v>
      </c>
      <c r="H84" s="3">
        <v>6807134457</v>
      </c>
      <c r="I84" s="3">
        <v>2599534159</v>
      </c>
      <c r="J84" s="3">
        <v>1453811704</v>
      </c>
      <c r="K84" s="3">
        <v>1305768739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75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6761720012</v>
      </c>
      <c r="C5" s="6">
        <v>7118444668</v>
      </c>
      <c r="D5" s="23">
        <v>7424886565</v>
      </c>
      <c r="E5" s="24">
        <v>8485709037</v>
      </c>
      <c r="F5" s="6">
        <v>8587212146</v>
      </c>
      <c r="G5" s="25">
        <v>8587212146</v>
      </c>
      <c r="H5" s="26">
        <v>8464645573</v>
      </c>
      <c r="I5" s="24">
        <v>8587212147</v>
      </c>
      <c r="J5" s="6">
        <v>9136840384</v>
      </c>
      <c r="K5" s="25">
        <v>9712932078</v>
      </c>
    </row>
    <row r="6" spans="1:11" ht="13.5">
      <c r="A6" s="22" t="s">
        <v>18</v>
      </c>
      <c r="B6" s="6">
        <v>16911688108</v>
      </c>
      <c r="C6" s="6">
        <v>17942702330</v>
      </c>
      <c r="D6" s="23">
        <v>18344308119</v>
      </c>
      <c r="E6" s="24">
        <v>22107239561</v>
      </c>
      <c r="F6" s="6">
        <v>21261504474</v>
      </c>
      <c r="G6" s="25">
        <v>21261504474</v>
      </c>
      <c r="H6" s="26">
        <v>19454141302</v>
      </c>
      <c r="I6" s="24">
        <v>22883629027</v>
      </c>
      <c r="J6" s="6">
        <v>24024865743</v>
      </c>
      <c r="K6" s="25">
        <v>25464073394</v>
      </c>
    </row>
    <row r="7" spans="1:11" ht="13.5">
      <c r="A7" s="22" t="s">
        <v>19</v>
      </c>
      <c r="B7" s="6">
        <v>210274693</v>
      </c>
      <c r="C7" s="6">
        <v>393426880</v>
      </c>
      <c r="D7" s="23">
        <v>235584311</v>
      </c>
      <c r="E7" s="24">
        <v>159531044</v>
      </c>
      <c r="F7" s="6">
        <v>158872850</v>
      </c>
      <c r="G7" s="25">
        <v>158872850</v>
      </c>
      <c r="H7" s="26">
        <v>201857648</v>
      </c>
      <c r="I7" s="24">
        <v>159184463</v>
      </c>
      <c r="J7" s="6">
        <v>166607020</v>
      </c>
      <c r="K7" s="25">
        <v>174286874</v>
      </c>
    </row>
    <row r="8" spans="1:11" ht="13.5">
      <c r="A8" s="22" t="s">
        <v>20</v>
      </c>
      <c r="B8" s="6">
        <v>3311753383</v>
      </c>
      <c r="C8" s="6">
        <v>2819731116</v>
      </c>
      <c r="D8" s="23">
        <v>3258741770</v>
      </c>
      <c r="E8" s="24">
        <v>3421941396</v>
      </c>
      <c r="F8" s="6">
        <v>3951095954</v>
      </c>
      <c r="G8" s="25">
        <v>3951095954</v>
      </c>
      <c r="H8" s="26">
        <v>3812411379</v>
      </c>
      <c r="I8" s="24">
        <v>3688049710</v>
      </c>
      <c r="J8" s="6">
        <v>3920492500</v>
      </c>
      <c r="K8" s="25">
        <v>4055192590</v>
      </c>
    </row>
    <row r="9" spans="1:11" ht="13.5">
      <c r="A9" s="22" t="s">
        <v>21</v>
      </c>
      <c r="B9" s="6">
        <v>3409202196</v>
      </c>
      <c r="C9" s="6">
        <v>27405668080</v>
      </c>
      <c r="D9" s="23">
        <v>3581886796</v>
      </c>
      <c r="E9" s="24">
        <v>3386293356</v>
      </c>
      <c r="F9" s="6">
        <v>3345871703</v>
      </c>
      <c r="G9" s="25">
        <v>3345871703</v>
      </c>
      <c r="H9" s="26">
        <v>2901550706</v>
      </c>
      <c r="I9" s="24">
        <v>3676253244</v>
      </c>
      <c r="J9" s="6">
        <v>3909185699</v>
      </c>
      <c r="K9" s="25">
        <v>4052563566</v>
      </c>
    </row>
    <row r="10" spans="1:11" ht="25.5">
      <c r="A10" s="27" t="s">
        <v>85</v>
      </c>
      <c r="B10" s="28">
        <f>SUM(B5:B9)</f>
        <v>30604638392</v>
      </c>
      <c r="C10" s="29">
        <f aca="true" t="shared" si="0" ref="C10:K10">SUM(C5:C9)</f>
        <v>55679973074</v>
      </c>
      <c r="D10" s="30">
        <f t="shared" si="0"/>
        <v>32845407561</v>
      </c>
      <c r="E10" s="28">
        <f t="shared" si="0"/>
        <v>37560714394</v>
      </c>
      <c r="F10" s="29">
        <f t="shared" si="0"/>
        <v>37304557127</v>
      </c>
      <c r="G10" s="31">
        <f t="shared" si="0"/>
        <v>37304557127</v>
      </c>
      <c r="H10" s="32">
        <f t="shared" si="0"/>
        <v>34834606608</v>
      </c>
      <c r="I10" s="28">
        <f t="shared" si="0"/>
        <v>38994328591</v>
      </c>
      <c r="J10" s="29">
        <f t="shared" si="0"/>
        <v>41157991346</v>
      </c>
      <c r="K10" s="31">
        <f t="shared" si="0"/>
        <v>43459048502</v>
      </c>
    </row>
    <row r="11" spans="1:11" ht="13.5">
      <c r="A11" s="22" t="s">
        <v>22</v>
      </c>
      <c r="B11" s="6">
        <v>8141500133</v>
      </c>
      <c r="C11" s="6">
        <v>8999920484</v>
      </c>
      <c r="D11" s="23">
        <v>11615145240</v>
      </c>
      <c r="E11" s="24">
        <v>11656196837</v>
      </c>
      <c r="F11" s="6">
        <v>11504625020</v>
      </c>
      <c r="G11" s="25">
        <v>11504625020</v>
      </c>
      <c r="H11" s="26">
        <v>12768940878</v>
      </c>
      <c r="I11" s="24">
        <v>12155084872</v>
      </c>
      <c r="J11" s="6">
        <v>12856102925</v>
      </c>
      <c r="K11" s="25">
        <v>13408783796</v>
      </c>
    </row>
    <row r="12" spans="1:11" ht="13.5">
      <c r="A12" s="22" t="s">
        <v>23</v>
      </c>
      <c r="B12" s="6">
        <v>123785928</v>
      </c>
      <c r="C12" s="6">
        <v>126684958</v>
      </c>
      <c r="D12" s="23">
        <v>126485905</v>
      </c>
      <c r="E12" s="24">
        <v>150602349</v>
      </c>
      <c r="F12" s="6">
        <v>154587726</v>
      </c>
      <c r="G12" s="25">
        <v>154587726</v>
      </c>
      <c r="H12" s="26">
        <v>131885927</v>
      </c>
      <c r="I12" s="24">
        <v>154587725</v>
      </c>
      <c r="J12" s="6">
        <v>161389601</v>
      </c>
      <c r="K12" s="25">
        <v>168652106</v>
      </c>
    </row>
    <row r="13" spans="1:11" ht="13.5">
      <c r="A13" s="22" t="s">
        <v>86</v>
      </c>
      <c r="B13" s="6">
        <v>3652741082</v>
      </c>
      <c r="C13" s="6">
        <v>3192620236</v>
      </c>
      <c r="D13" s="23">
        <v>2142273844</v>
      </c>
      <c r="E13" s="24">
        <v>2372096333</v>
      </c>
      <c r="F13" s="6">
        <v>2372617765</v>
      </c>
      <c r="G13" s="25">
        <v>2372617765</v>
      </c>
      <c r="H13" s="26">
        <v>2104490472</v>
      </c>
      <c r="I13" s="24">
        <v>2499320639</v>
      </c>
      <c r="J13" s="6">
        <v>2609812858</v>
      </c>
      <c r="K13" s="25">
        <v>2727232782</v>
      </c>
    </row>
    <row r="14" spans="1:11" ht="13.5">
      <c r="A14" s="22" t="s">
        <v>24</v>
      </c>
      <c r="B14" s="6">
        <v>2841750473</v>
      </c>
      <c r="C14" s="6">
        <v>1393779795</v>
      </c>
      <c r="D14" s="23">
        <v>1440063401</v>
      </c>
      <c r="E14" s="24">
        <v>1455416667</v>
      </c>
      <c r="F14" s="6">
        <v>1455416670</v>
      </c>
      <c r="G14" s="25">
        <v>1455416670</v>
      </c>
      <c r="H14" s="26">
        <v>852848712</v>
      </c>
      <c r="I14" s="24">
        <v>1515088749</v>
      </c>
      <c r="J14" s="6">
        <v>1581752657</v>
      </c>
      <c r="K14" s="25">
        <v>1645022758</v>
      </c>
    </row>
    <row r="15" spans="1:11" ht="13.5">
      <c r="A15" s="22" t="s">
        <v>87</v>
      </c>
      <c r="B15" s="6">
        <v>10653608356</v>
      </c>
      <c r="C15" s="6">
        <v>11393448057</v>
      </c>
      <c r="D15" s="23">
        <v>12619503468</v>
      </c>
      <c r="E15" s="24">
        <v>13329971319</v>
      </c>
      <c r="F15" s="6">
        <v>13342137292</v>
      </c>
      <c r="G15" s="25">
        <v>13342137292</v>
      </c>
      <c r="H15" s="26">
        <v>12064816052</v>
      </c>
      <c r="I15" s="24">
        <v>14951939907</v>
      </c>
      <c r="J15" s="6">
        <v>15996068520</v>
      </c>
      <c r="K15" s="25">
        <v>17116230134</v>
      </c>
    </row>
    <row r="16" spans="1:11" ht="13.5">
      <c r="A16" s="22" t="s">
        <v>20</v>
      </c>
      <c r="B16" s="6">
        <v>211304745</v>
      </c>
      <c r="C16" s="6">
        <v>137117848</v>
      </c>
      <c r="D16" s="23">
        <v>145957730</v>
      </c>
      <c r="E16" s="24">
        <v>45553097</v>
      </c>
      <c r="F16" s="6">
        <v>44472182</v>
      </c>
      <c r="G16" s="25">
        <v>44472182</v>
      </c>
      <c r="H16" s="26">
        <v>56150021</v>
      </c>
      <c r="I16" s="24">
        <v>43164450</v>
      </c>
      <c r="J16" s="6">
        <v>45729618</v>
      </c>
      <c r="K16" s="25">
        <v>47774482</v>
      </c>
    </row>
    <row r="17" spans="1:11" ht="13.5">
      <c r="A17" s="22" t="s">
        <v>25</v>
      </c>
      <c r="B17" s="6">
        <v>7066886587</v>
      </c>
      <c r="C17" s="6">
        <v>8048592904</v>
      </c>
      <c r="D17" s="23">
        <v>9432163458</v>
      </c>
      <c r="E17" s="24">
        <v>8696325495</v>
      </c>
      <c r="F17" s="6">
        <v>8604655251</v>
      </c>
      <c r="G17" s="25">
        <v>8604655251</v>
      </c>
      <c r="H17" s="26">
        <v>7943911173</v>
      </c>
      <c r="I17" s="24">
        <v>7820367731</v>
      </c>
      <c r="J17" s="6">
        <v>8044481500</v>
      </c>
      <c r="K17" s="25">
        <v>8441511251</v>
      </c>
    </row>
    <row r="18" spans="1:11" ht="13.5">
      <c r="A18" s="33" t="s">
        <v>26</v>
      </c>
      <c r="B18" s="34">
        <f>SUM(B11:B17)</f>
        <v>32691577304</v>
      </c>
      <c r="C18" s="35">
        <f aca="true" t="shared" si="1" ref="C18:K18">SUM(C11:C17)</f>
        <v>33292164282</v>
      </c>
      <c r="D18" s="36">
        <f t="shared" si="1"/>
        <v>37521593046</v>
      </c>
      <c r="E18" s="34">
        <f t="shared" si="1"/>
        <v>37706162097</v>
      </c>
      <c r="F18" s="35">
        <f t="shared" si="1"/>
        <v>37478511906</v>
      </c>
      <c r="G18" s="37">
        <f t="shared" si="1"/>
        <v>37478511906</v>
      </c>
      <c r="H18" s="38">
        <f t="shared" si="1"/>
        <v>35923043235</v>
      </c>
      <c r="I18" s="34">
        <f t="shared" si="1"/>
        <v>39139554073</v>
      </c>
      <c r="J18" s="35">
        <f t="shared" si="1"/>
        <v>41295337679</v>
      </c>
      <c r="K18" s="37">
        <f t="shared" si="1"/>
        <v>43555207309</v>
      </c>
    </row>
    <row r="19" spans="1:11" ht="13.5">
      <c r="A19" s="33" t="s">
        <v>27</v>
      </c>
      <c r="B19" s="39">
        <f>+B10-B18</f>
        <v>-2086938912</v>
      </c>
      <c r="C19" s="40">
        <f aca="true" t="shared" si="2" ref="C19:K19">+C10-C18</f>
        <v>22387808792</v>
      </c>
      <c r="D19" s="41">
        <f t="shared" si="2"/>
        <v>-4676185485</v>
      </c>
      <c r="E19" s="39">
        <f t="shared" si="2"/>
        <v>-145447703</v>
      </c>
      <c r="F19" s="40">
        <f t="shared" si="2"/>
        <v>-173954779</v>
      </c>
      <c r="G19" s="42">
        <f t="shared" si="2"/>
        <v>-173954779</v>
      </c>
      <c r="H19" s="43">
        <f t="shared" si="2"/>
        <v>-1088436627</v>
      </c>
      <c r="I19" s="39">
        <f t="shared" si="2"/>
        <v>-145225482</v>
      </c>
      <c r="J19" s="40">
        <f t="shared" si="2"/>
        <v>-137346333</v>
      </c>
      <c r="K19" s="42">
        <f t="shared" si="2"/>
        <v>-96158807</v>
      </c>
    </row>
    <row r="20" spans="1:11" ht="25.5">
      <c r="A20" s="44" t="s">
        <v>28</v>
      </c>
      <c r="B20" s="45">
        <v>1675627694</v>
      </c>
      <c r="C20" s="46">
        <v>1700179405</v>
      </c>
      <c r="D20" s="47">
        <v>575331058</v>
      </c>
      <c r="E20" s="45">
        <v>2101310090</v>
      </c>
      <c r="F20" s="46">
        <v>2101356370</v>
      </c>
      <c r="G20" s="48">
        <v>2101356370</v>
      </c>
      <c r="H20" s="49">
        <v>587060092</v>
      </c>
      <c r="I20" s="45">
        <v>2277571493</v>
      </c>
      <c r="J20" s="46">
        <v>2283236805</v>
      </c>
      <c r="K20" s="48">
        <v>2211003281</v>
      </c>
    </row>
    <row r="21" spans="1:11" ht="63.75">
      <c r="A21" s="50" t="s">
        <v>88</v>
      </c>
      <c r="B21" s="51">
        <v>106917349</v>
      </c>
      <c r="C21" s="52">
        <v>167173434</v>
      </c>
      <c r="D21" s="53">
        <v>994668375</v>
      </c>
      <c r="E21" s="51">
        <v>206437285</v>
      </c>
      <c r="F21" s="52">
        <v>51048157</v>
      </c>
      <c r="G21" s="54">
        <v>51048157</v>
      </c>
      <c r="H21" s="55">
        <v>1212635496</v>
      </c>
      <c r="I21" s="51">
        <v>175958214</v>
      </c>
      <c r="J21" s="52">
        <v>173260374</v>
      </c>
      <c r="K21" s="54">
        <v>181057091</v>
      </c>
    </row>
    <row r="22" spans="1:11" ht="25.5">
      <c r="A22" s="56" t="s">
        <v>89</v>
      </c>
      <c r="B22" s="57">
        <f>SUM(B19:B21)</f>
        <v>-304393869</v>
      </c>
      <c r="C22" s="58">
        <f aca="true" t="shared" si="3" ref="C22:K22">SUM(C19:C21)</f>
        <v>24255161631</v>
      </c>
      <c r="D22" s="59">
        <f t="shared" si="3"/>
        <v>-3106186052</v>
      </c>
      <c r="E22" s="57">
        <f t="shared" si="3"/>
        <v>2162299672</v>
      </c>
      <c r="F22" s="58">
        <f t="shared" si="3"/>
        <v>1978449748</v>
      </c>
      <c r="G22" s="60">
        <f t="shared" si="3"/>
        <v>1978449748</v>
      </c>
      <c r="H22" s="61">
        <f t="shared" si="3"/>
        <v>711258961</v>
      </c>
      <c r="I22" s="57">
        <f t="shared" si="3"/>
        <v>2308304225</v>
      </c>
      <c r="J22" s="58">
        <f t="shared" si="3"/>
        <v>2319150846</v>
      </c>
      <c r="K22" s="60">
        <f t="shared" si="3"/>
        <v>2295901565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-304393869</v>
      </c>
      <c r="C24" s="40">
        <f aca="true" t="shared" si="4" ref="C24:K24">SUM(C22:C23)</f>
        <v>24255161631</v>
      </c>
      <c r="D24" s="41">
        <f t="shared" si="4"/>
        <v>-3106186052</v>
      </c>
      <c r="E24" s="39">
        <f t="shared" si="4"/>
        <v>2162299672</v>
      </c>
      <c r="F24" s="40">
        <f t="shared" si="4"/>
        <v>1978449748</v>
      </c>
      <c r="G24" s="42">
        <f t="shared" si="4"/>
        <v>1978449748</v>
      </c>
      <c r="H24" s="43">
        <f t="shared" si="4"/>
        <v>711258961</v>
      </c>
      <c r="I24" s="39">
        <f t="shared" si="4"/>
        <v>2308304225</v>
      </c>
      <c r="J24" s="40">
        <f t="shared" si="4"/>
        <v>2319150846</v>
      </c>
      <c r="K24" s="42">
        <f t="shared" si="4"/>
        <v>2295901565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90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4214986716</v>
      </c>
      <c r="C27" s="7">
        <v>-2925831381</v>
      </c>
      <c r="D27" s="69">
        <v>0</v>
      </c>
      <c r="E27" s="70">
        <v>4037545347</v>
      </c>
      <c r="F27" s="7">
        <v>3860070163</v>
      </c>
      <c r="G27" s="71">
        <v>3860070163</v>
      </c>
      <c r="H27" s="72">
        <v>3004975829</v>
      </c>
      <c r="I27" s="70">
        <v>3956871493</v>
      </c>
      <c r="J27" s="7">
        <v>3966753521</v>
      </c>
      <c r="K27" s="71">
        <v>3885934817</v>
      </c>
    </row>
    <row r="28" spans="1:11" ht="13.5">
      <c r="A28" s="73" t="s">
        <v>33</v>
      </c>
      <c r="B28" s="6">
        <v>0</v>
      </c>
      <c r="C28" s="6">
        <v>0</v>
      </c>
      <c r="D28" s="23">
        <v>0</v>
      </c>
      <c r="E28" s="24">
        <v>2217810091</v>
      </c>
      <c r="F28" s="6">
        <v>2002062750</v>
      </c>
      <c r="G28" s="25">
        <v>2002062750</v>
      </c>
      <c r="H28" s="26">
        <v>0</v>
      </c>
      <c r="I28" s="24">
        <v>2287571493</v>
      </c>
      <c r="J28" s="6">
        <v>2283236804</v>
      </c>
      <c r="K28" s="25">
        <v>2211003281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1492500000</v>
      </c>
      <c r="F30" s="6">
        <v>1500000000</v>
      </c>
      <c r="G30" s="25">
        <v>1500000000</v>
      </c>
      <c r="H30" s="26">
        <v>0</v>
      </c>
      <c r="I30" s="24">
        <v>1500000000</v>
      </c>
      <c r="J30" s="6">
        <v>1500000000</v>
      </c>
      <c r="K30" s="25">
        <v>1500000000</v>
      </c>
    </row>
    <row r="31" spans="1:11" ht="13.5">
      <c r="A31" s="22" t="s">
        <v>35</v>
      </c>
      <c r="B31" s="6">
        <v>0</v>
      </c>
      <c r="C31" s="6">
        <v>0</v>
      </c>
      <c r="D31" s="23">
        <v>0</v>
      </c>
      <c r="E31" s="24">
        <v>327235256</v>
      </c>
      <c r="F31" s="6">
        <v>358007413</v>
      </c>
      <c r="G31" s="25">
        <v>358007413</v>
      </c>
      <c r="H31" s="26">
        <v>0</v>
      </c>
      <c r="I31" s="24">
        <v>169300000</v>
      </c>
      <c r="J31" s="6">
        <v>183516717</v>
      </c>
      <c r="K31" s="25">
        <v>174931536</v>
      </c>
    </row>
    <row r="32" spans="1:11" ht="13.5">
      <c r="A32" s="33" t="s">
        <v>36</v>
      </c>
      <c r="B32" s="7">
        <f>SUM(B28:B31)</f>
        <v>0</v>
      </c>
      <c r="C32" s="7">
        <f aca="true" t="shared" si="5" ref="C32:K32">SUM(C28:C31)</f>
        <v>0</v>
      </c>
      <c r="D32" s="69">
        <f t="shared" si="5"/>
        <v>0</v>
      </c>
      <c r="E32" s="70">
        <f t="shared" si="5"/>
        <v>4037545347</v>
      </c>
      <c r="F32" s="7">
        <f t="shared" si="5"/>
        <v>3860070163</v>
      </c>
      <c r="G32" s="71">
        <f t="shared" si="5"/>
        <v>3860070163</v>
      </c>
      <c r="H32" s="72">
        <f t="shared" si="5"/>
        <v>0</v>
      </c>
      <c r="I32" s="70">
        <f t="shared" si="5"/>
        <v>3956871493</v>
      </c>
      <c r="J32" s="7">
        <f t="shared" si="5"/>
        <v>3966753521</v>
      </c>
      <c r="K32" s="71">
        <f t="shared" si="5"/>
        <v>3885934817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11866735975</v>
      </c>
      <c r="C35" s="6">
        <v>196199992</v>
      </c>
      <c r="D35" s="23">
        <v>-994116548</v>
      </c>
      <c r="E35" s="24">
        <v>-351081060</v>
      </c>
      <c r="F35" s="6">
        <v>12434268536</v>
      </c>
      <c r="G35" s="25">
        <v>12434268536</v>
      </c>
      <c r="H35" s="26">
        <v>12807239845</v>
      </c>
      <c r="I35" s="24">
        <v>13523871064</v>
      </c>
      <c r="J35" s="6">
        <v>14694635146</v>
      </c>
      <c r="K35" s="25">
        <v>15739383045</v>
      </c>
    </row>
    <row r="36" spans="1:11" ht="13.5">
      <c r="A36" s="22" t="s">
        <v>39</v>
      </c>
      <c r="B36" s="6">
        <v>42228053116</v>
      </c>
      <c r="C36" s="6">
        <v>31460352433</v>
      </c>
      <c r="D36" s="23">
        <v>520864112</v>
      </c>
      <c r="E36" s="24">
        <v>1714001783</v>
      </c>
      <c r="F36" s="6">
        <v>46662668412</v>
      </c>
      <c r="G36" s="25">
        <v>46662668412</v>
      </c>
      <c r="H36" s="26">
        <v>47539380436</v>
      </c>
      <c r="I36" s="24">
        <v>47208882586</v>
      </c>
      <c r="J36" s="6">
        <v>48433505635</v>
      </c>
      <c r="K36" s="25">
        <v>50679433525</v>
      </c>
    </row>
    <row r="37" spans="1:11" ht="13.5">
      <c r="A37" s="22" t="s">
        <v>40</v>
      </c>
      <c r="B37" s="6">
        <v>21899173987</v>
      </c>
      <c r="C37" s="6">
        <v>4788043702</v>
      </c>
      <c r="D37" s="23">
        <v>21734244119</v>
      </c>
      <c r="E37" s="24">
        <v>-149792</v>
      </c>
      <c r="F37" s="6">
        <v>12143087579</v>
      </c>
      <c r="G37" s="25">
        <v>12143087579</v>
      </c>
      <c r="H37" s="26">
        <v>23538750373</v>
      </c>
      <c r="I37" s="24">
        <v>13422402786</v>
      </c>
      <c r="J37" s="6">
        <v>14987795079</v>
      </c>
      <c r="K37" s="25">
        <v>14786763812</v>
      </c>
    </row>
    <row r="38" spans="1:11" ht="13.5">
      <c r="A38" s="22" t="s">
        <v>41</v>
      </c>
      <c r="B38" s="6">
        <v>6687576820</v>
      </c>
      <c r="C38" s="6">
        <v>2373957494</v>
      </c>
      <c r="D38" s="23">
        <v>11288215015</v>
      </c>
      <c r="E38" s="24">
        <v>-760052653</v>
      </c>
      <c r="F38" s="6">
        <v>16978309061</v>
      </c>
      <c r="G38" s="25">
        <v>16978309061</v>
      </c>
      <c r="H38" s="26">
        <v>11642972586</v>
      </c>
      <c r="I38" s="24">
        <v>17594469206</v>
      </c>
      <c r="J38" s="6">
        <v>15697736551</v>
      </c>
      <c r="K38" s="25">
        <v>18038444882</v>
      </c>
    </row>
    <row r="39" spans="1:11" ht="13.5">
      <c r="A39" s="22" t="s">
        <v>42</v>
      </c>
      <c r="B39" s="6">
        <v>25812432153</v>
      </c>
      <c r="C39" s="6">
        <v>239389598</v>
      </c>
      <c r="D39" s="23">
        <v>-30389525518</v>
      </c>
      <c r="E39" s="24">
        <v>-38678900</v>
      </c>
      <c r="F39" s="6">
        <v>-28493128232</v>
      </c>
      <c r="G39" s="25">
        <v>-28493128232</v>
      </c>
      <c r="H39" s="26">
        <v>24454074709</v>
      </c>
      <c r="I39" s="24">
        <v>-29828582006</v>
      </c>
      <c r="J39" s="6">
        <v>-32594897136</v>
      </c>
      <c r="K39" s="25">
        <v>-33779496295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472150284</v>
      </c>
      <c r="C42" s="6">
        <v>0</v>
      </c>
      <c r="D42" s="23">
        <v>-4795310</v>
      </c>
      <c r="E42" s="24">
        <v>25296649913</v>
      </c>
      <c r="F42" s="6">
        <v>24906423342</v>
      </c>
      <c r="G42" s="25">
        <v>24906423342</v>
      </c>
      <c r="H42" s="26">
        <v>37416752062</v>
      </c>
      <c r="I42" s="24">
        <v>19452949556</v>
      </c>
      <c r="J42" s="6">
        <v>20490043257</v>
      </c>
      <c r="K42" s="25">
        <v>21408485727</v>
      </c>
    </row>
    <row r="43" spans="1:11" ht="13.5">
      <c r="A43" s="22" t="s">
        <v>45</v>
      </c>
      <c r="B43" s="6">
        <v>-714599649</v>
      </c>
      <c r="C43" s="6">
        <v>3841419006</v>
      </c>
      <c r="D43" s="23">
        <v>-3217159878</v>
      </c>
      <c r="E43" s="24">
        <v>-3992864887</v>
      </c>
      <c r="F43" s="6">
        <v>-4724931589</v>
      </c>
      <c r="G43" s="25">
        <v>-4724931589</v>
      </c>
      <c r="H43" s="26">
        <v>498628390</v>
      </c>
      <c r="I43" s="24">
        <v>-3636572900</v>
      </c>
      <c r="J43" s="6">
        <v>-3864080216</v>
      </c>
      <c r="K43" s="25">
        <v>-3914490946</v>
      </c>
    </row>
    <row r="44" spans="1:11" ht="13.5">
      <c r="A44" s="22" t="s">
        <v>46</v>
      </c>
      <c r="B44" s="6">
        <v>555882990</v>
      </c>
      <c r="C44" s="6">
        <v>-555882990</v>
      </c>
      <c r="D44" s="23">
        <v>717421731</v>
      </c>
      <c r="E44" s="24">
        <v>-717421731</v>
      </c>
      <c r="F44" s="6">
        <v>-700581312</v>
      </c>
      <c r="G44" s="25">
        <v>-700581312</v>
      </c>
      <c r="H44" s="26">
        <v>-985275273</v>
      </c>
      <c r="I44" s="24">
        <v>-27473776</v>
      </c>
      <c r="J44" s="6">
        <v>-1</v>
      </c>
      <c r="K44" s="25">
        <v>1</v>
      </c>
    </row>
    <row r="45" spans="1:11" ht="13.5">
      <c r="A45" s="33" t="s">
        <v>47</v>
      </c>
      <c r="B45" s="7">
        <v>313433625</v>
      </c>
      <c r="C45" s="7">
        <v>3285536016</v>
      </c>
      <c r="D45" s="69">
        <v>-2504521979</v>
      </c>
      <c r="E45" s="70">
        <v>20586363295</v>
      </c>
      <c r="F45" s="7">
        <v>12681575225</v>
      </c>
      <c r="G45" s="71">
        <v>12681575225</v>
      </c>
      <c r="H45" s="72">
        <v>37419725739</v>
      </c>
      <c r="I45" s="70">
        <v>15098277943</v>
      </c>
      <c r="J45" s="7">
        <v>16434296148</v>
      </c>
      <c r="K45" s="71">
        <v>17785119775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3698124259</v>
      </c>
      <c r="C48" s="6">
        <v>0</v>
      </c>
      <c r="D48" s="23">
        <v>-2846488559</v>
      </c>
      <c r="E48" s="24">
        <v>7760834144</v>
      </c>
      <c r="F48" s="6">
        <v>1586621627</v>
      </c>
      <c r="G48" s="25">
        <v>1586621627</v>
      </c>
      <c r="H48" s="26">
        <v>678581326</v>
      </c>
      <c r="I48" s="24">
        <v>2135374382</v>
      </c>
      <c r="J48" s="6">
        <v>2835654738</v>
      </c>
      <c r="K48" s="25">
        <v>3349476924</v>
      </c>
    </row>
    <row r="49" spans="1:11" ht="13.5">
      <c r="A49" s="22" t="s">
        <v>50</v>
      </c>
      <c r="B49" s="6">
        <f>+B75</f>
        <v>13275437297.4482</v>
      </c>
      <c r="C49" s="6">
        <f aca="true" t="shared" si="6" ref="C49:K49">+C75</f>
        <v>5934061059</v>
      </c>
      <c r="D49" s="23">
        <f t="shared" si="6"/>
        <v>20894623118</v>
      </c>
      <c r="E49" s="24">
        <f t="shared" si="6"/>
        <v>9445188109.264336</v>
      </c>
      <c r="F49" s="6">
        <f t="shared" si="6"/>
        <v>-1486210894.0891247</v>
      </c>
      <c r="G49" s="25">
        <f t="shared" si="6"/>
        <v>-1486210894.0891247</v>
      </c>
      <c r="H49" s="26">
        <f t="shared" si="6"/>
        <v>10845656538.311766</v>
      </c>
      <c r="I49" s="24">
        <f t="shared" si="6"/>
        <v>1108565109.0662632</v>
      </c>
      <c r="J49" s="6">
        <f t="shared" si="6"/>
        <v>2041066025.6374645</v>
      </c>
      <c r="K49" s="25">
        <f t="shared" si="6"/>
        <v>1271662305.7745972</v>
      </c>
    </row>
    <row r="50" spans="1:11" ht="13.5">
      <c r="A50" s="33" t="s">
        <v>51</v>
      </c>
      <c r="B50" s="7">
        <f>+B48-B49</f>
        <v>-9577313038.4482</v>
      </c>
      <c r="C50" s="7">
        <f aca="true" t="shared" si="7" ref="C50:K50">+C48-C49</f>
        <v>-5934061059</v>
      </c>
      <c r="D50" s="69">
        <f t="shared" si="7"/>
        <v>-23741111677</v>
      </c>
      <c r="E50" s="70">
        <f t="shared" si="7"/>
        <v>-1684353965.2643356</v>
      </c>
      <c r="F50" s="7">
        <f t="shared" si="7"/>
        <v>3072832521.0891247</v>
      </c>
      <c r="G50" s="71">
        <f t="shared" si="7"/>
        <v>3072832521.0891247</v>
      </c>
      <c r="H50" s="72">
        <f t="shared" si="7"/>
        <v>-10167075212.311766</v>
      </c>
      <c r="I50" s="70">
        <f t="shared" si="7"/>
        <v>1026809272.9337368</v>
      </c>
      <c r="J50" s="7">
        <f t="shared" si="7"/>
        <v>794588712.3625355</v>
      </c>
      <c r="K50" s="71">
        <f t="shared" si="7"/>
        <v>2077814618.2254028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41513453467</v>
      </c>
      <c r="C53" s="6">
        <v>19224513484</v>
      </c>
      <c r="D53" s="23">
        <v>3912971416</v>
      </c>
      <c r="E53" s="24">
        <v>1564241771</v>
      </c>
      <c r="F53" s="6">
        <v>45812123501</v>
      </c>
      <c r="G53" s="25">
        <v>45812123501</v>
      </c>
      <c r="H53" s="26">
        <v>41351764544</v>
      </c>
      <c r="I53" s="24">
        <v>46428754093</v>
      </c>
      <c r="J53" s="6">
        <v>47504838348</v>
      </c>
      <c r="K53" s="25">
        <v>49602266750</v>
      </c>
    </row>
    <row r="54" spans="1:11" ht="13.5">
      <c r="A54" s="22" t="s">
        <v>54</v>
      </c>
      <c r="B54" s="6">
        <v>0</v>
      </c>
      <c r="C54" s="6">
        <v>3192620236</v>
      </c>
      <c r="D54" s="23">
        <v>2142273844</v>
      </c>
      <c r="E54" s="24">
        <v>2372096333</v>
      </c>
      <c r="F54" s="6">
        <v>2372617765</v>
      </c>
      <c r="G54" s="25">
        <v>2372617765</v>
      </c>
      <c r="H54" s="26">
        <v>2104490472</v>
      </c>
      <c r="I54" s="24">
        <v>2499320639</v>
      </c>
      <c r="J54" s="6">
        <v>2609812858</v>
      </c>
      <c r="K54" s="25">
        <v>2727232782</v>
      </c>
    </row>
    <row r="55" spans="1:11" ht="13.5">
      <c r="A55" s="22" t="s">
        <v>55</v>
      </c>
      <c r="B55" s="6">
        <v>0</v>
      </c>
      <c r="C55" s="6">
        <v>-17602243439</v>
      </c>
      <c r="D55" s="23">
        <v>0</v>
      </c>
      <c r="E55" s="24">
        <v>1354398668</v>
      </c>
      <c r="F55" s="6">
        <v>1386214921</v>
      </c>
      <c r="G55" s="25">
        <v>1386214921</v>
      </c>
      <c r="H55" s="26">
        <v>1137939853</v>
      </c>
      <c r="I55" s="24">
        <v>1511047565</v>
      </c>
      <c r="J55" s="6">
        <v>2013827130</v>
      </c>
      <c r="K55" s="25">
        <v>2014573569</v>
      </c>
    </row>
    <row r="56" spans="1:11" ht="13.5">
      <c r="A56" s="22" t="s">
        <v>56</v>
      </c>
      <c r="B56" s="6">
        <v>839707656</v>
      </c>
      <c r="C56" s="6">
        <v>1257971436</v>
      </c>
      <c r="D56" s="23">
        <v>1311962977</v>
      </c>
      <c r="E56" s="24">
        <v>1468739922</v>
      </c>
      <c r="F56" s="6">
        <v>1462564448</v>
      </c>
      <c r="G56" s="25">
        <v>1462564448</v>
      </c>
      <c r="H56" s="26">
        <v>1340416884</v>
      </c>
      <c r="I56" s="24">
        <v>1406643563</v>
      </c>
      <c r="J56" s="6">
        <v>1472648798</v>
      </c>
      <c r="K56" s="25">
        <v>1547557022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2177207524</v>
      </c>
      <c r="C59" s="6">
        <v>2398640856</v>
      </c>
      <c r="D59" s="23">
        <v>2839942331</v>
      </c>
      <c r="E59" s="24">
        <v>3127214602</v>
      </c>
      <c r="F59" s="6">
        <v>3067216599</v>
      </c>
      <c r="G59" s="25">
        <v>3067216599</v>
      </c>
      <c r="H59" s="26">
        <v>3067216599</v>
      </c>
      <c r="I59" s="24">
        <v>3282931468</v>
      </c>
      <c r="J59" s="6">
        <v>3575067227</v>
      </c>
      <c r="K59" s="25">
        <v>3890277930</v>
      </c>
    </row>
    <row r="60" spans="1:11" ht="13.5">
      <c r="A60" s="90" t="s">
        <v>59</v>
      </c>
      <c r="B60" s="6">
        <v>2723735374</v>
      </c>
      <c r="C60" s="6">
        <v>3061445685</v>
      </c>
      <c r="D60" s="23">
        <v>3623512256</v>
      </c>
      <c r="E60" s="24">
        <v>4079775064</v>
      </c>
      <c r="F60" s="6">
        <v>3969220438</v>
      </c>
      <c r="G60" s="25">
        <v>3969220438</v>
      </c>
      <c r="H60" s="26">
        <v>3969220438</v>
      </c>
      <c r="I60" s="24">
        <v>4523746718</v>
      </c>
      <c r="J60" s="6">
        <v>4882853984</v>
      </c>
      <c r="K60" s="25">
        <v>5269847630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88696</v>
      </c>
      <c r="C64" s="98">
        <v>79581</v>
      </c>
      <c r="D64" s="99">
        <v>79979</v>
      </c>
      <c r="E64" s="97">
        <v>80379</v>
      </c>
      <c r="F64" s="98">
        <v>80379</v>
      </c>
      <c r="G64" s="99">
        <v>80379</v>
      </c>
      <c r="H64" s="100">
        <v>80379</v>
      </c>
      <c r="I64" s="97">
        <v>80781</v>
      </c>
      <c r="J64" s="98">
        <v>80781</v>
      </c>
      <c r="K64" s="99">
        <v>80781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91</v>
      </c>
      <c r="B70" s="5">
        <f>IF(ISERROR(B71/B72),0,(B71/B72))</f>
        <v>0.014952929112124258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1.173378868203034</v>
      </c>
      <c r="F70" s="5">
        <f t="shared" si="8"/>
        <v>1.1693701501162075</v>
      </c>
      <c r="G70" s="5">
        <f t="shared" si="8"/>
        <v>1.1693701501162075</v>
      </c>
      <c r="H70" s="5">
        <f t="shared" si="8"/>
        <v>1.047519977476515</v>
      </c>
      <c r="I70" s="5">
        <f t="shared" si="8"/>
        <v>1.0031535281637929</v>
      </c>
      <c r="J70" s="5">
        <f t="shared" si="8"/>
        <v>1.0020761428153846</v>
      </c>
      <c r="K70" s="5">
        <f t="shared" si="8"/>
        <v>1.0015475333181303</v>
      </c>
    </row>
    <row r="71" spans="1:11" ht="12.75" hidden="1">
      <c r="A71" s="1" t="s">
        <v>92</v>
      </c>
      <c r="B71" s="2">
        <f>+B83</f>
        <v>392344722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39248472681</v>
      </c>
      <c r="F71" s="2">
        <f t="shared" si="9"/>
        <v>38199464906</v>
      </c>
      <c r="G71" s="2">
        <f t="shared" si="9"/>
        <v>38199464906</v>
      </c>
      <c r="H71" s="2">
        <f t="shared" si="9"/>
        <v>31887728141</v>
      </c>
      <c r="I71" s="2">
        <f t="shared" si="9"/>
        <v>34432172133</v>
      </c>
      <c r="J71" s="2">
        <f t="shared" si="9"/>
        <v>36299176106</v>
      </c>
      <c r="K71" s="2">
        <f t="shared" si="9"/>
        <v>38418042410</v>
      </c>
    </row>
    <row r="72" spans="1:11" ht="12.75" hidden="1">
      <c r="A72" s="1" t="s">
        <v>93</v>
      </c>
      <c r="B72" s="2">
        <f>+B77</f>
        <v>26238653247</v>
      </c>
      <c r="C72" s="2">
        <f aca="true" t="shared" si="10" ref="C72:K72">+C77</f>
        <v>51520213986</v>
      </c>
      <c r="D72" s="2">
        <f t="shared" si="10"/>
        <v>28501476199</v>
      </c>
      <c r="E72" s="2">
        <f t="shared" si="10"/>
        <v>33449104756</v>
      </c>
      <c r="F72" s="2">
        <f t="shared" si="10"/>
        <v>32666700875</v>
      </c>
      <c r="G72" s="2">
        <f t="shared" si="10"/>
        <v>32666700875</v>
      </c>
      <c r="H72" s="2">
        <f t="shared" si="10"/>
        <v>30441164681</v>
      </c>
      <c r="I72" s="2">
        <f t="shared" si="10"/>
        <v>34323930651</v>
      </c>
      <c r="J72" s="2">
        <f t="shared" si="10"/>
        <v>36223969971</v>
      </c>
      <c r="K72" s="2">
        <f t="shared" si="10"/>
        <v>38358681073</v>
      </c>
    </row>
    <row r="73" spans="1:11" ht="12.75" hidden="1">
      <c r="A73" s="1" t="s">
        <v>94</v>
      </c>
      <c r="B73" s="2">
        <f>+B74</f>
        <v>-6739709363.499999</v>
      </c>
      <c r="C73" s="2">
        <f aca="true" t="shared" si="11" ref="C73:K73">+(C78+C80+C81+C82)-(B78+B80+B81+B82)</f>
        <v>-12638391480</v>
      </c>
      <c r="D73" s="2">
        <f t="shared" si="11"/>
        <v>6353930445</v>
      </c>
      <c r="E73" s="2">
        <f t="shared" si="11"/>
        <v>-10045840329</v>
      </c>
      <c r="F73" s="2">
        <f>+(F78+F80+F81+F82)-(D78+D80+D81+D82)</f>
        <v>8871726605</v>
      </c>
      <c r="G73" s="2">
        <f>+(G78+G80+G81+G82)-(D78+D80+D81+D82)</f>
        <v>8871726605</v>
      </c>
      <c r="H73" s="2">
        <f>+(H78+H80+H81+H82)-(D78+D80+D81+D82)</f>
        <v>10004685933</v>
      </c>
      <c r="I73" s="2">
        <f>+(I78+I80+I81+I82)-(E78+E80+E81+E82)</f>
        <v>19399809959</v>
      </c>
      <c r="J73" s="2">
        <f t="shared" si="11"/>
        <v>513480888</v>
      </c>
      <c r="K73" s="2">
        <f t="shared" si="11"/>
        <v>535139256</v>
      </c>
    </row>
    <row r="74" spans="1:11" ht="12.75" hidden="1">
      <c r="A74" s="1" t="s">
        <v>95</v>
      </c>
      <c r="B74" s="2">
        <f>+TREND(C74:E74)</f>
        <v>-6739709363.499999</v>
      </c>
      <c r="C74" s="2">
        <f>+C73</f>
        <v>-12638391480</v>
      </c>
      <c r="D74" s="2">
        <f aca="true" t="shared" si="12" ref="D74:K74">+D73</f>
        <v>6353930445</v>
      </c>
      <c r="E74" s="2">
        <f t="shared" si="12"/>
        <v>-10045840329</v>
      </c>
      <c r="F74" s="2">
        <f t="shared" si="12"/>
        <v>8871726605</v>
      </c>
      <c r="G74" s="2">
        <f t="shared" si="12"/>
        <v>8871726605</v>
      </c>
      <c r="H74" s="2">
        <f t="shared" si="12"/>
        <v>10004685933</v>
      </c>
      <c r="I74" s="2">
        <f t="shared" si="12"/>
        <v>19399809959</v>
      </c>
      <c r="J74" s="2">
        <f t="shared" si="12"/>
        <v>513480888</v>
      </c>
      <c r="K74" s="2">
        <f t="shared" si="12"/>
        <v>535139256</v>
      </c>
    </row>
    <row r="75" spans="1:11" ht="12.75" hidden="1">
      <c r="A75" s="1" t="s">
        <v>96</v>
      </c>
      <c r="B75" s="2">
        <f>+B84-(((B80+B81+B78)*B70)-B79)</f>
        <v>13275437297.4482</v>
      </c>
      <c r="C75" s="2">
        <f aca="true" t="shared" si="13" ref="C75:K75">+C84-(((C80+C81+C78)*C70)-C79)</f>
        <v>5934061059</v>
      </c>
      <c r="D75" s="2">
        <f t="shared" si="13"/>
        <v>20894623118</v>
      </c>
      <c r="E75" s="2">
        <f t="shared" si="13"/>
        <v>9445188109.264336</v>
      </c>
      <c r="F75" s="2">
        <f t="shared" si="13"/>
        <v>-1486210894.0891247</v>
      </c>
      <c r="G75" s="2">
        <f t="shared" si="13"/>
        <v>-1486210894.0891247</v>
      </c>
      <c r="H75" s="2">
        <f t="shared" si="13"/>
        <v>10845656538.311766</v>
      </c>
      <c r="I75" s="2">
        <f t="shared" si="13"/>
        <v>1108565109.0662632</v>
      </c>
      <c r="J75" s="2">
        <f t="shared" si="13"/>
        <v>2041066025.6374645</v>
      </c>
      <c r="K75" s="2">
        <f t="shared" si="13"/>
        <v>1271662305.7745972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26238653247</v>
      </c>
      <c r="C77" s="3">
        <v>51520213986</v>
      </c>
      <c r="D77" s="3">
        <v>28501476199</v>
      </c>
      <c r="E77" s="3">
        <v>33449104756</v>
      </c>
      <c r="F77" s="3">
        <v>32666700875</v>
      </c>
      <c r="G77" s="3">
        <v>32666700875</v>
      </c>
      <c r="H77" s="3">
        <v>30441164681</v>
      </c>
      <c r="I77" s="3">
        <v>34323930651</v>
      </c>
      <c r="J77" s="3">
        <v>36223969971</v>
      </c>
      <c r="K77" s="3">
        <v>38358681073</v>
      </c>
    </row>
    <row r="78" spans="1:11" ht="12.75" hidden="1">
      <c r="A78" s="1" t="s">
        <v>66</v>
      </c>
      <c r="B78" s="3">
        <v>82392896</v>
      </c>
      <c r="C78" s="3">
        <v>147108927</v>
      </c>
      <c r="D78" s="3">
        <v>35847879</v>
      </c>
      <c r="E78" s="3">
        <v>0</v>
      </c>
      <c r="F78" s="3">
        <v>-46524990</v>
      </c>
      <c r="G78" s="3">
        <v>-46524990</v>
      </c>
      <c r="H78" s="3">
        <v>82864904</v>
      </c>
      <c r="I78" s="3">
        <v>13277210</v>
      </c>
      <c r="J78" s="3">
        <v>11816004</v>
      </c>
      <c r="K78" s="3">
        <v>10315492</v>
      </c>
    </row>
    <row r="79" spans="1:11" ht="12.75" hidden="1">
      <c r="A79" s="1" t="s">
        <v>67</v>
      </c>
      <c r="B79" s="3">
        <v>12511985887</v>
      </c>
      <c r="C79" s="3">
        <v>3014938219</v>
      </c>
      <c r="D79" s="3">
        <v>14682631897</v>
      </c>
      <c r="E79" s="3">
        <v>-149792</v>
      </c>
      <c r="F79" s="3">
        <v>11410379332</v>
      </c>
      <c r="G79" s="3">
        <v>11410379332</v>
      </c>
      <c r="H79" s="3">
        <v>16217912717</v>
      </c>
      <c r="I79" s="3">
        <v>12639918129</v>
      </c>
      <c r="J79" s="3">
        <v>13239494142</v>
      </c>
      <c r="K79" s="3">
        <v>13824176601</v>
      </c>
    </row>
    <row r="80" spans="1:11" ht="12.75" hidden="1">
      <c r="A80" s="1" t="s">
        <v>68</v>
      </c>
      <c r="B80" s="3">
        <v>7524876802</v>
      </c>
      <c r="C80" s="3">
        <v>-3848914500</v>
      </c>
      <c r="D80" s="3">
        <v>1931358970</v>
      </c>
      <c r="E80" s="3">
        <v>-7843720332</v>
      </c>
      <c r="F80" s="3">
        <v>9360107037</v>
      </c>
      <c r="G80" s="3">
        <v>9360107037</v>
      </c>
      <c r="H80" s="3">
        <v>11212749407</v>
      </c>
      <c r="I80" s="3">
        <v>9793405776</v>
      </c>
      <c r="J80" s="3">
        <v>10237055949</v>
      </c>
      <c r="K80" s="3">
        <v>10699166864</v>
      </c>
    </row>
    <row r="81" spans="1:11" ht="12.75" hidden="1">
      <c r="A81" s="1" t="s">
        <v>69</v>
      </c>
      <c r="B81" s="3">
        <v>640376474</v>
      </c>
      <c r="C81" s="3">
        <v>-698814407</v>
      </c>
      <c r="D81" s="3">
        <v>-4021712</v>
      </c>
      <c r="E81" s="3">
        <v>-238934860</v>
      </c>
      <c r="F81" s="3">
        <v>1321512129</v>
      </c>
      <c r="G81" s="3">
        <v>1321512129</v>
      </c>
      <c r="H81" s="3">
        <v>672256759</v>
      </c>
      <c r="I81" s="3">
        <v>1380935802</v>
      </c>
      <c r="J81" s="3">
        <v>1443792050</v>
      </c>
      <c r="K81" s="3">
        <v>1509538717</v>
      </c>
    </row>
    <row r="82" spans="1:11" ht="12.75" hidden="1">
      <c r="A82" s="1" t="s">
        <v>70</v>
      </c>
      <c r="B82" s="3">
        <v>0</v>
      </c>
      <c r="C82" s="3">
        <v>9874672</v>
      </c>
      <c r="D82" s="3">
        <v>0</v>
      </c>
      <c r="E82" s="3">
        <v>0</v>
      </c>
      <c r="F82" s="3">
        <v>199817566</v>
      </c>
      <c r="G82" s="3">
        <v>199817566</v>
      </c>
      <c r="H82" s="3">
        <v>0</v>
      </c>
      <c r="I82" s="3">
        <v>129535979</v>
      </c>
      <c r="J82" s="3">
        <v>137971652</v>
      </c>
      <c r="K82" s="3">
        <v>146753838</v>
      </c>
    </row>
    <row r="83" spans="1:11" ht="12.75" hidden="1">
      <c r="A83" s="1" t="s">
        <v>71</v>
      </c>
      <c r="B83" s="3">
        <v>392344722</v>
      </c>
      <c r="C83" s="3">
        <v>0</v>
      </c>
      <c r="D83" s="3">
        <v>0</v>
      </c>
      <c r="E83" s="3">
        <v>39248472681</v>
      </c>
      <c r="F83" s="3">
        <v>38199464906</v>
      </c>
      <c r="G83" s="3">
        <v>38199464906</v>
      </c>
      <c r="H83" s="3">
        <v>31887728141</v>
      </c>
      <c r="I83" s="3">
        <v>34432172133</v>
      </c>
      <c r="J83" s="3">
        <v>36299176106</v>
      </c>
      <c r="K83" s="3">
        <v>38418042410</v>
      </c>
    </row>
    <row r="84" spans="1:11" ht="12.75" hidden="1">
      <c r="A84" s="1" t="s">
        <v>72</v>
      </c>
      <c r="B84" s="3">
        <v>886777879</v>
      </c>
      <c r="C84" s="3">
        <v>2919122840</v>
      </c>
      <c r="D84" s="3">
        <v>6211991221</v>
      </c>
      <c r="E84" s="3">
        <v>-38678900</v>
      </c>
      <c r="F84" s="3">
        <v>-460228553</v>
      </c>
      <c r="G84" s="3">
        <v>-460228553</v>
      </c>
      <c r="H84" s="3">
        <v>7164327855</v>
      </c>
      <c r="I84" s="3">
        <v>-308453761</v>
      </c>
      <c r="J84" s="3">
        <v>518511527</v>
      </c>
      <c r="K84" s="3">
        <v>-314583880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76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799015311</v>
      </c>
      <c r="C5" s="6">
        <v>856165256</v>
      </c>
      <c r="D5" s="23">
        <v>896096921</v>
      </c>
      <c r="E5" s="24">
        <v>932745128</v>
      </c>
      <c r="F5" s="6">
        <v>932745128</v>
      </c>
      <c r="G5" s="25">
        <v>932745128</v>
      </c>
      <c r="H5" s="26">
        <v>944140308</v>
      </c>
      <c r="I5" s="24">
        <v>1001051507</v>
      </c>
      <c r="J5" s="6">
        <v>1063116700</v>
      </c>
      <c r="K5" s="25">
        <v>1131156170</v>
      </c>
    </row>
    <row r="6" spans="1:11" ht="13.5">
      <c r="A6" s="22" t="s">
        <v>18</v>
      </c>
      <c r="B6" s="6">
        <v>3056092700</v>
      </c>
      <c r="C6" s="6">
        <v>3605449963</v>
      </c>
      <c r="D6" s="23">
        <v>3906337503</v>
      </c>
      <c r="E6" s="24">
        <v>3932928114</v>
      </c>
      <c r="F6" s="6">
        <v>3932928114</v>
      </c>
      <c r="G6" s="25">
        <v>3932928114</v>
      </c>
      <c r="H6" s="26">
        <v>3860700237</v>
      </c>
      <c r="I6" s="24">
        <v>4410246351</v>
      </c>
      <c r="J6" s="6">
        <v>4801669671</v>
      </c>
      <c r="K6" s="25">
        <v>5231035118</v>
      </c>
    </row>
    <row r="7" spans="1:11" ht="13.5">
      <c r="A7" s="22" t="s">
        <v>19</v>
      </c>
      <c r="B7" s="6">
        <v>3560866</v>
      </c>
      <c r="C7" s="6">
        <v>10167932</v>
      </c>
      <c r="D7" s="23">
        <v>12830331</v>
      </c>
      <c r="E7" s="24">
        <v>18459914</v>
      </c>
      <c r="F7" s="6">
        <v>18459914</v>
      </c>
      <c r="G7" s="25">
        <v>18459914</v>
      </c>
      <c r="H7" s="26">
        <v>6406074</v>
      </c>
      <c r="I7" s="24">
        <v>3085201</v>
      </c>
      <c r="J7" s="6">
        <v>3214779</v>
      </c>
      <c r="K7" s="25">
        <v>3356230</v>
      </c>
    </row>
    <row r="8" spans="1:11" ht="13.5">
      <c r="A8" s="22" t="s">
        <v>20</v>
      </c>
      <c r="B8" s="6">
        <v>702695154</v>
      </c>
      <c r="C8" s="6">
        <v>847853631</v>
      </c>
      <c r="D8" s="23">
        <v>830739892</v>
      </c>
      <c r="E8" s="24">
        <v>900411976</v>
      </c>
      <c r="F8" s="6">
        <v>1090286476</v>
      </c>
      <c r="G8" s="25">
        <v>1090286476</v>
      </c>
      <c r="H8" s="26">
        <v>1020370227</v>
      </c>
      <c r="I8" s="24">
        <v>967560298</v>
      </c>
      <c r="J8" s="6">
        <v>1017189198</v>
      </c>
      <c r="K8" s="25">
        <v>1020172198</v>
      </c>
    </row>
    <row r="9" spans="1:11" ht="13.5">
      <c r="A9" s="22" t="s">
        <v>21</v>
      </c>
      <c r="B9" s="6">
        <v>550626720</v>
      </c>
      <c r="C9" s="6">
        <v>408080828</v>
      </c>
      <c r="D9" s="23">
        <v>417963165</v>
      </c>
      <c r="E9" s="24">
        <v>411598111</v>
      </c>
      <c r="F9" s="6">
        <v>412298111</v>
      </c>
      <c r="G9" s="25">
        <v>412298111</v>
      </c>
      <c r="H9" s="26">
        <v>189219269</v>
      </c>
      <c r="I9" s="24">
        <v>372377450</v>
      </c>
      <c r="J9" s="6">
        <v>379597713</v>
      </c>
      <c r="K9" s="25">
        <v>387479485</v>
      </c>
    </row>
    <row r="10" spans="1:11" ht="25.5">
      <c r="A10" s="27" t="s">
        <v>85</v>
      </c>
      <c r="B10" s="28">
        <f>SUM(B5:B9)</f>
        <v>5111990751</v>
      </c>
      <c r="C10" s="29">
        <f aca="true" t="shared" si="0" ref="C10:K10">SUM(C5:C9)</f>
        <v>5727717610</v>
      </c>
      <c r="D10" s="30">
        <f t="shared" si="0"/>
        <v>6063967812</v>
      </c>
      <c r="E10" s="28">
        <f t="shared" si="0"/>
        <v>6196143243</v>
      </c>
      <c r="F10" s="29">
        <f t="shared" si="0"/>
        <v>6386717743</v>
      </c>
      <c r="G10" s="31">
        <f t="shared" si="0"/>
        <v>6386717743</v>
      </c>
      <c r="H10" s="32">
        <f t="shared" si="0"/>
        <v>6020836115</v>
      </c>
      <c r="I10" s="28">
        <f t="shared" si="0"/>
        <v>6754320807</v>
      </c>
      <c r="J10" s="29">
        <f t="shared" si="0"/>
        <v>7264788061</v>
      </c>
      <c r="K10" s="31">
        <f t="shared" si="0"/>
        <v>7773199201</v>
      </c>
    </row>
    <row r="11" spans="1:11" ht="13.5">
      <c r="A11" s="22" t="s">
        <v>22</v>
      </c>
      <c r="B11" s="6">
        <v>1008865044</v>
      </c>
      <c r="C11" s="6">
        <v>1054164017</v>
      </c>
      <c r="D11" s="23">
        <v>1061609273</v>
      </c>
      <c r="E11" s="24">
        <v>1315733567</v>
      </c>
      <c r="F11" s="6">
        <v>1333811964</v>
      </c>
      <c r="G11" s="25">
        <v>1333811964</v>
      </c>
      <c r="H11" s="26">
        <v>1117718545</v>
      </c>
      <c r="I11" s="24">
        <v>1331823509</v>
      </c>
      <c r="J11" s="6">
        <v>1401772601</v>
      </c>
      <c r="K11" s="25">
        <v>1477715285</v>
      </c>
    </row>
    <row r="12" spans="1:11" ht="13.5">
      <c r="A12" s="22" t="s">
        <v>23</v>
      </c>
      <c r="B12" s="6">
        <v>53613075</v>
      </c>
      <c r="C12" s="6">
        <v>66193586</v>
      </c>
      <c r="D12" s="23">
        <v>56590385</v>
      </c>
      <c r="E12" s="24">
        <v>60259071</v>
      </c>
      <c r="F12" s="6">
        <v>60259071</v>
      </c>
      <c r="G12" s="25">
        <v>60259071</v>
      </c>
      <c r="H12" s="26">
        <v>56644769</v>
      </c>
      <c r="I12" s="24">
        <v>59576705</v>
      </c>
      <c r="J12" s="6">
        <v>62046731</v>
      </c>
      <c r="K12" s="25">
        <v>65397251</v>
      </c>
    </row>
    <row r="13" spans="1:11" ht="13.5">
      <c r="A13" s="22" t="s">
        <v>86</v>
      </c>
      <c r="B13" s="6">
        <v>374935260</v>
      </c>
      <c r="C13" s="6">
        <v>368807362</v>
      </c>
      <c r="D13" s="23">
        <v>351536620</v>
      </c>
      <c r="E13" s="24">
        <v>387830711</v>
      </c>
      <c r="F13" s="6">
        <v>387830711</v>
      </c>
      <c r="G13" s="25">
        <v>387830711</v>
      </c>
      <c r="H13" s="26">
        <v>11</v>
      </c>
      <c r="I13" s="24">
        <v>374524299</v>
      </c>
      <c r="J13" s="6">
        <v>421495964</v>
      </c>
      <c r="K13" s="25">
        <v>440463289</v>
      </c>
    </row>
    <row r="14" spans="1:11" ht="13.5">
      <c r="A14" s="22" t="s">
        <v>24</v>
      </c>
      <c r="B14" s="6">
        <v>133381635</v>
      </c>
      <c r="C14" s="6">
        <v>365978876</v>
      </c>
      <c r="D14" s="23">
        <v>232128302</v>
      </c>
      <c r="E14" s="24">
        <v>5000000</v>
      </c>
      <c r="F14" s="6">
        <v>385688</v>
      </c>
      <c r="G14" s="25">
        <v>385688</v>
      </c>
      <c r="H14" s="26">
        <v>203420906</v>
      </c>
      <c r="I14" s="24">
        <v>0</v>
      </c>
      <c r="J14" s="6">
        <v>0</v>
      </c>
      <c r="K14" s="25">
        <v>0</v>
      </c>
    </row>
    <row r="15" spans="1:11" ht="13.5">
      <c r="A15" s="22" t="s">
        <v>87</v>
      </c>
      <c r="B15" s="6">
        <v>2458285838</v>
      </c>
      <c r="C15" s="6">
        <v>2542542036</v>
      </c>
      <c r="D15" s="23">
        <v>3042840185</v>
      </c>
      <c r="E15" s="24">
        <v>2608668439</v>
      </c>
      <c r="F15" s="6">
        <v>2462954627</v>
      </c>
      <c r="G15" s="25">
        <v>2462954627</v>
      </c>
      <c r="H15" s="26">
        <v>3311715679</v>
      </c>
      <c r="I15" s="24">
        <v>2789162899</v>
      </c>
      <c r="J15" s="6">
        <v>3082089159</v>
      </c>
      <c r="K15" s="25">
        <v>3365915109</v>
      </c>
    </row>
    <row r="16" spans="1:11" ht="13.5">
      <c r="A16" s="22" t="s">
        <v>20</v>
      </c>
      <c r="B16" s="6">
        <v>2064218</v>
      </c>
      <c r="C16" s="6">
        <v>1478978</v>
      </c>
      <c r="D16" s="23">
        <v>1447802</v>
      </c>
      <c r="E16" s="24">
        <v>2259478</v>
      </c>
      <c r="F16" s="6">
        <v>2259478</v>
      </c>
      <c r="G16" s="25">
        <v>2259478</v>
      </c>
      <c r="H16" s="26">
        <v>3031970</v>
      </c>
      <c r="I16" s="24">
        <v>0</v>
      </c>
      <c r="J16" s="6">
        <v>0</v>
      </c>
      <c r="K16" s="25">
        <v>0</v>
      </c>
    </row>
    <row r="17" spans="1:11" ht="13.5">
      <c r="A17" s="22" t="s">
        <v>25</v>
      </c>
      <c r="B17" s="6">
        <v>1970720424</v>
      </c>
      <c r="C17" s="6">
        <v>2096783096</v>
      </c>
      <c r="D17" s="23">
        <v>2819357699</v>
      </c>
      <c r="E17" s="24">
        <v>1686637740</v>
      </c>
      <c r="F17" s="6">
        <v>1998232967</v>
      </c>
      <c r="G17" s="25">
        <v>1998232967</v>
      </c>
      <c r="H17" s="26">
        <v>2270154535</v>
      </c>
      <c r="I17" s="24">
        <v>1966364172</v>
      </c>
      <c r="J17" s="6">
        <v>2148137205</v>
      </c>
      <c r="K17" s="25">
        <v>2274531985</v>
      </c>
    </row>
    <row r="18" spans="1:11" ht="13.5">
      <c r="A18" s="33" t="s">
        <v>26</v>
      </c>
      <c r="B18" s="34">
        <f>SUM(B11:B17)</f>
        <v>6001865494</v>
      </c>
      <c r="C18" s="35">
        <f aca="true" t="shared" si="1" ref="C18:K18">SUM(C11:C17)</f>
        <v>6495947951</v>
      </c>
      <c r="D18" s="36">
        <f t="shared" si="1"/>
        <v>7565510266</v>
      </c>
      <c r="E18" s="34">
        <f t="shared" si="1"/>
        <v>6066389006</v>
      </c>
      <c r="F18" s="35">
        <f t="shared" si="1"/>
        <v>6245734506</v>
      </c>
      <c r="G18" s="37">
        <f t="shared" si="1"/>
        <v>6245734506</v>
      </c>
      <c r="H18" s="38">
        <f t="shared" si="1"/>
        <v>6962686415</v>
      </c>
      <c r="I18" s="34">
        <f t="shared" si="1"/>
        <v>6521451584</v>
      </c>
      <c r="J18" s="35">
        <f t="shared" si="1"/>
        <v>7115541660</v>
      </c>
      <c r="K18" s="37">
        <f t="shared" si="1"/>
        <v>7624022919</v>
      </c>
    </row>
    <row r="19" spans="1:11" ht="13.5">
      <c r="A19" s="33" t="s">
        <v>27</v>
      </c>
      <c r="B19" s="39">
        <f>+B10-B18</f>
        <v>-889874743</v>
      </c>
      <c r="C19" s="40">
        <f aca="true" t="shared" si="2" ref="C19:K19">+C10-C18</f>
        <v>-768230341</v>
      </c>
      <c r="D19" s="41">
        <f t="shared" si="2"/>
        <v>-1501542454</v>
      </c>
      <c r="E19" s="39">
        <f t="shared" si="2"/>
        <v>129754237</v>
      </c>
      <c r="F19" s="40">
        <f t="shared" si="2"/>
        <v>140983237</v>
      </c>
      <c r="G19" s="42">
        <f t="shared" si="2"/>
        <v>140983237</v>
      </c>
      <c r="H19" s="43">
        <f t="shared" si="2"/>
        <v>-941850300</v>
      </c>
      <c r="I19" s="39">
        <f t="shared" si="2"/>
        <v>232869223</v>
      </c>
      <c r="J19" s="40">
        <f t="shared" si="2"/>
        <v>149246401</v>
      </c>
      <c r="K19" s="42">
        <f t="shared" si="2"/>
        <v>149176282</v>
      </c>
    </row>
    <row r="20" spans="1:11" ht="25.5">
      <c r="A20" s="44" t="s">
        <v>28</v>
      </c>
      <c r="B20" s="45">
        <v>28517530</v>
      </c>
      <c r="C20" s="46">
        <v>159624453</v>
      </c>
      <c r="D20" s="47">
        <v>34926214</v>
      </c>
      <c r="E20" s="45">
        <v>185532750</v>
      </c>
      <c r="F20" s="46">
        <v>167216750</v>
      </c>
      <c r="G20" s="48">
        <v>167216750</v>
      </c>
      <c r="H20" s="49">
        <v>7691077</v>
      </c>
      <c r="I20" s="45">
        <v>195672500</v>
      </c>
      <c r="J20" s="46">
        <v>204497600</v>
      </c>
      <c r="K20" s="48">
        <v>214104600</v>
      </c>
    </row>
    <row r="21" spans="1:11" ht="63.75">
      <c r="A21" s="50" t="s">
        <v>88</v>
      </c>
      <c r="B21" s="51">
        <v>199248481</v>
      </c>
      <c r="C21" s="52">
        <v>16035321</v>
      </c>
      <c r="D21" s="53">
        <v>62019056</v>
      </c>
      <c r="E21" s="51">
        <v>18672606</v>
      </c>
      <c r="F21" s="52">
        <v>18672606</v>
      </c>
      <c r="G21" s="54">
        <v>18672606</v>
      </c>
      <c r="H21" s="55">
        <v>78366599</v>
      </c>
      <c r="I21" s="51">
        <v>89827</v>
      </c>
      <c r="J21" s="52">
        <v>93599</v>
      </c>
      <c r="K21" s="54">
        <v>97718</v>
      </c>
    </row>
    <row r="22" spans="1:11" ht="25.5">
      <c r="A22" s="56" t="s">
        <v>89</v>
      </c>
      <c r="B22" s="57">
        <f>SUM(B19:B21)</f>
        <v>-662108732</v>
      </c>
      <c r="C22" s="58">
        <f aca="true" t="shared" si="3" ref="C22:K22">SUM(C19:C21)</f>
        <v>-592570567</v>
      </c>
      <c r="D22" s="59">
        <f t="shared" si="3"/>
        <v>-1404597184</v>
      </c>
      <c r="E22" s="57">
        <f t="shared" si="3"/>
        <v>333959593</v>
      </c>
      <c r="F22" s="58">
        <f t="shared" si="3"/>
        <v>326872593</v>
      </c>
      <c r="G22" s="60">
        <f t="shared" si="3"/>
        <v>326872593</v>
      </c>
      <c r="H22" s="61">
        <f t="shared" si="3"/>
        <v>-855792624</v>
      </c>
      <c r="I22" s="57">
        <f t="shared" si="3"/>
        <v>428631550</v>
      </c>
      <c r="J22" s="58">
        <f t="shared" si="3"/>
        <v>353837600</v>
      </c>
      <c r="K22" s="60">
        <f t="shared" si="3"/>
        <v>363378600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-662108732</v>
      </c>
      <c r="C24" s="40">
        <f aca="true" t="shared" si="4" ref="C24:K24">SUM(C22:C23)</f>
        <v>-592570567</v>
      </c>
      <c r="D24" s="41">
        <f t="shared" si="4"/>
        <v>-1404597184</v>
      </c>
      <c r="E24" s="39">
        <f t="shared" si="4"/>
        <v>333959593</v>
      </c>
      <c r="F24" s="40">
        <f t="shared" si="4"/>
        <v>326872593</v>
      </c>
      <c r="G24" s="42">
        <f t="shared" si="4"/>
        <v>326872593</v>
      </c>
      <c r="H24" s="43">
        <f t="shared" si="4"/>
        <v>-855792624</v>
      </c>
      <c r="I24" s="39">
        <f t="shared" si="4"/>
        <v>428631550</v>
      </c>
      <c r="J24" s="40">
        <f t="shared" si="4"/>
        <v>353837600</v>
      </c>
      <c r="K24" s="42">
        <f t="shared" si="4"/>
        <v>363378600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90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256493216</v>
      </c>
      <c r="C27" s="7">
        <v>231414973</v>
      </c>
      <c r="D27" s="69">
        <v>173230336</v>
      </c>
      <c r="E27" s="70">
        <v>333959593</v>
      </c>
      <c r="F27" s="7">
        <v>326872593</v>
      </c>
      <c r="G27" s="71">
        <v>326872593</v>
      </c>
      <c r="H27" s="72">
        <v>202748050</v>
      </c>
      <c r="I27" s="70">
        <v>428631550</v>
      </c>
      <c r="J27" s="7">
        <v>353837600</v>
      </c>
      <c r="K27" s="71">
        <v>363378600</v>
      </c>
    </row>
    <row r="28" spans="1:11" ht="13.5">
      <c r="A28" s="73" t="s">
        <v>33</v>
      </c>
      <c r="B28" s="6">
        <v>222985771</v>
      </c>
      <c r="C28" s="6">
        <v>176876509</v>
      </c>
      <c r="D28" s="23">
        <v>74007764</v>
      </c>
      <c r="E28" s="24">
        <v>189532750</v>
      </c>
      <c r="F28" s="6">
        <v>170816750</v>
      </c>
      <c r="G28" s="25">
        <v>170816750</v>
      </c>
      <c r="H28" s="26">
        <v>0</v>
      </c>
      <c r="I28" s="24">
        <v>199672500</v>
      </c>
      <c r="J28" s="6">
        <v>204497600</v>
      </c>
      <c r="K28" s="25">
        <v>214104600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1557943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32715333</v>
      </c>
      <c r="C31" s="6">
        <v>54538464</v>
      </c>
      <c r="D31" s="23">
        <v>97664629</v>
      </c>
      <c r="E31" s="24">
        <v>144426843</v>
      </c>
      <c r="F31" s="6">
        <v>156055843</v>
      </c>
      <c r="G31" s="25">
        <v>156055843</v>
      </c>
      <c r="H31" s="26">
        <v>0</v>
      </c>
      <c r="I31" s="24">
        <v>228759050</v>
      </c>
      <c r="J31" s="6">
        <v>149340000</v>
      </c>
      <c r="K31" s="25">
        <v>149274000</v>
      </c>
    </row>
    <row r="32" spans="1:11" ht="13.5">
      <c r="A32" s="33" t="s">
        <v>36</v>
      </c>
      <c r="B32" s="7">
        <f>SUM(B28:B31)</f>
        <v>255701104</v>
      </c>
      <c r="C32" s="7">
        <f aca="true" t="shared" si="5" ref="C32:K32">SUM(C28:C31)</f>
        <v>231414973</v>
      </c>
      <c r="D32" s="69">
        <f t="shared" si="5"/>
        <v>173230336</v>
      </c>
      <c r="E32" s="70">
        <f t="shared" si="5"/>
        <v>333959593</v>
      </c>
      <c r="F32" s="7">
        <f t="shared" si="5"/>
        <v>326872593</v>
      </c>
      <c r="G32" s="71">
        <f t="shared" si="5"/>
        <v>326872593</v>
      </c>
      <c r="H32" s="72">
        <f t="shared" si="5"/>
        <v>0</v>
      </c>
      <c r="I32" s="70">
        <f t="shared" si="5"/>
        <v>428431550</v>
      </c>
      <c r="J32" s="7">
        <f t="shared" si="5"/>
        <v>353837600</v>
      </c>
      <c r="K32" s="71">
        <f t="shared" si="5"/>
        <v>363378600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959694085</v>
      </c>
      <c r="C35" s="6">
        <v>1538621369</v>
      </c>
      <c r="D35" s="23">
        <v>1369559440</v>
      </c>
      <c r="E35" s="24">
        <v>1321752524</v>
      </c>
      <c r="F35" s="6">
        <v>978477567</v>
      </c>
      <c r="G35" s="25">
        <v>978477567</v>
      </c>
      <c r="H35" s="26">
        <v>3184459919</v>
      </c>
      <c r="I35" s="24">
        <v>1375086883</v>
      </c>
      <c r="J35" s="6">
        <v>1728241204</v>
      </c>
      <c r="K35" s="25">
        <v>1574885946</v>
      </c>
    </row>
    <row r="36" spans="1:11" ht="13.5">
      <c r="A36" s="22" t="s">
        <v>39</v>
      </c>
      <c r="B36" s="6">
        <v>11246811780</v>
      </c>
      <c r="C36" s="6">
        <v>11327588206</v>
      </c>
      <c r="D36" s="23">
        <v>11080178852</v>
      </c>
      <c r="E36" s="24">
        <v>11591567845</v>
      </c>
      <c r="F36" s="6">
        <v>11446553766</v>
      </c>
      <c r="G36" s="25">
        <v>11446553766</v>
      </c>
      <c r="H36" s="26">
        <v>22448652710</v>
      </c>
      <c r="I36" s="24">
        <v>11508810413</v>
      </c>
      <c r="J36" s="6">
        <v>11434016463</v>
      </c>
      <c r="K36" s="25">
        <v>11443557463</v>
      </c>
    </row>
    <row r="37" spans="1:11" ht="13.5">
      <c r="A37" s="22" t="s">
        <v>40</v>
      </c>
      <c r="B37" s="6">
        <v>2812460902</v>
      </c>
      <c r="C37" s="6">
        <v>3866060358</v>
      </c>
      <c r="D37" s="23">
        <v>4896567985</v>
      </c>
      <c r="E37" s="24">
        <v>3653847975</v>
      </c>
      <c r="F37" s="6">
        <v>4959329307</v>
      </c>
      <c r="G37" s="25">
        <v>4959329307</v>
      </c>
      <c r="H37" s="26">
        <v>11398071417</v>
      </c>
      <c r="I37" s="24">
        <v>2852462613</v>
      </c>
      <c r="J37" s="6">
        <v>1946710150</v>
      </c>
      <c r="K37" s="25">
        <v>934083619</v>
      </c>
    </row>
    <row r="38" spans="1:11" ht="13.5">
      <c r="A38" s="22" t="s">
        <v>41</v>
      </c>
      <c r="B38" s="6">
        <v>365030738</v>
      </c>
      <c r="C38" s="6">
        <v>361780359</v>
      </c>
      <c r="D38" s="23">
        <v>344381978</v>
      </c>
      <c r="E38" s="24">
        <v>356448450</v>
      </c>
      <c r="F38" s="6">
        <v>342774272</v>
      </c>
      <c r="G38" s="25">
        <v>342774272</v>
      </c>
      <c r="H38" s="26">
        <v>682129967</v>
      </c>
      <c r="I38" s="24">
        <v>344381979</v>
      </c>
      <c r="J38" s="6">
        <v>344381979</v>
      </c>
      <c r="K38" s="25">
        <v>344381979</v>
      </c>
    </row>
    <row r="39" spans="1:11" ht="13.5">
      <c r="A39" s="22" t="s">
        <v>42</v>
      </c>
      <c r="B39" s="6">
        <v>9691122944</v>
      </c>
      <c r="C39" s="6">
        <v>10470799653</v>
      </c>
      <c r="D39" s="23">
        <v>9925534443</v>
      </c>
      <c r="E39" s="24">
        <v>8873165218</v>
      </c>
      <c r="F39" s="6">
        <v>7100156028</v>
      </c>
      <c r="G39" s="25">
        <v>7100156028</v>
      </c>
      <c r="H39" s="26">
        <v>14172809595</v>
      </c>
      <c r="I39" s="24">
        <v>9687052704</v>
      </c>
      <c r="J39" s="6">
        <v>10517327938</v>
      </c>
      <c r="K39" s="25">
        <v>11376599211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0</v>
      </c>
      <c r="D42" s="23">
        <v>0</v>
      </c>
      <c r="E42" s="24">
        <v>1716899365</v>
      </c>
      <c r="F42" s="6">
        <v>307957478</v>
      </c>
      <c r="G42" s="25">
        <v>307957478</v>
      </c>
      <c r="H42" s="26">
        <v>984062508</v>
      </c>
      <c r="I42" s="24">
        <v>-4124996748</v>
      </c>
      <c r="J42" s="6">
        <v>-3363190792</v>
      </c>
      <c r="K42" s="25">
        <v>-3634302586</v>
      </c>
    </row>
    <row r="43" spans="1:11" ht="13.5">
      <c r="A43" s="22" t="s">
        <v>45</v>
      </c>
      <c r="B43" s="6">
        <v>-18919</v>
      </c>
      <c r="C43" s="6">
        <v>-2184</v>
      </c>
      <c r="D43" s="23">
        <v>5189</v>
      </c>
      <c r="E43" s="24">
        <v>-2003762747</v>
      </c>
      <c r="F43" s="6">
        <v>-1996665369</v>
      </c>
      <c r="G43" s="25">
        <v>-1996665369</v>
      </c>
      <c r="H43" s="26">
        <v>-198139318</v>
      </c>
      <c r="I43" s="24">
        <v>-428431550</v>
      </c>
      <c r="J43" s="6">
        <v>-353837600</v>
      </c>
      <c r="K43" s="25">
        <v>-363378600</v>
      </c>
    </row>
    <row r="44" spans="1:11" ht="13.5">
      <c r="A44" s="22" t="s">
        <v>46</v>
      </c>
      <c r="B44" s="6">
        <v>51309072</v>
      </c>
      <c r="C44" s="6">
        <v>1218808</v>
      </c>
      <c r="D44" s="23">
        <v>656116</v>
      </c>
      <c r="E44" s="24">
        <v>-656114</v>
      </c>
      <c r="F44" s="6">
        <v>1930102</v>
      </c>
      <c r="G44" s="25">
        <v>1930102</v>
      </c>
      <c r="H44" s="26">
        <v>-110104253</v>
      </c>
      <c r="I44" s="24">
        <v>-3335796</v>
      </c>
      <c r="J44" s="6">
        <v>0</v>
      </c>
      <c r="K44" s="25">
        <v>0</v>
      </c>
    </row>
    <row r="45" spans="1:11" ht="13.5">
      <c r="A45" s="33" t="s">
        <v>47</v>
      </c>
      <c r="B45" s="7">
        <v>30484406</v>
      </c>
      <c r="C45" s="7">
        <v>68669485</v>
      </c>
      <c r="D45" s="69">
        <v>218169700</v>
      </c>
      <c r="E45" s="70">
        <v>-70011101</v>
      </c>
      <c r="F45" s="7">
        <v>-1446456797</v>
      </c>
      <c r="G45" s="71">
        <v>-1446456797</v>
      </c>
      <c r="H45" s="72">
        <v>1282326054</v>
      </c>
      <c r="I45" s="70">
        <v>-4316443101</v>
      </c>
      <c r="J45" s="7">
        <v>-3544291370</v>
      </c>
      <c r="K45" s="71">
        <v>-3761754367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67471780</v>
      </c>
      <c r="C48" s="6">
        <v>217529497</v>
      </c>
      <c r="D48" s="23">
        <v>240353709</v>
      </c>
      <c r="E48" s="24">
        <v>141150324</v>
      </c>
      <c r="F48" s="6">
        <v>228167617</v>
      </c>
      <c r="G48" s="25">
        <v>228167617</v>
      </c>
      <c r="H48" s="26">
        <v>513851713</v>
      </c>
      <c r="I48" s="24">
        <v>172752935</v>
      </c>
      <c r="J48" s="6">
        <v>235942733</v>
      </c>
      <c r="K48" s="25">
        <v>200525166</v>
      </c>
    </row>
    <row r="49" spans="1:11" ht="13.5">
      <c r="A49" s="22" t="s">
        <v>50</v>
      </c>
      <c r="B49" s="6">
        <f>+B75</f>
        <v>2778904014</v>
      </c>
      <c r="C49" s="6">
        <f aca="true" t="shared" si="6" ref="C49:K49">+C75</f>
        <v>4464517393</v>
      </c>
      <c r="D49" s="23">
        <f t="shared" si="6"/>
        <v>5736460413</v>
      </c>
      <c r="E49" s="24">
        <f t="shared" si="6"/>
        <v>2690225849.3916354</v>
      </c>
      <c r="F49" s="6">
        <f t="shared" si="6"/>
        <v>3521064740.643712</v>
      </c>
      <c r="G49" s="25">
        <f t="shared" si="6"/>
        <v>3521064740.643712</v>
      </c>
      <c r="H49" s="26">
        <f t="shared" si="6"/>
        <v>11444973005.862146</v>
      </c>
      <c r="I49" s="24">
        <f t="shared" si="6"/>
        <v>2499983974.2546854</v>
      </c>
      <c r="J49" s="6">
        <f t="shared" si="6"/>
        <v>1343675538.3658507</v>
      </c>
      <c r="K49" s="25">
        <f t="shared" si="6"/>
        <v>436608078.20332336</v>
      </c>
    </row>
    <row r="50" spans="1:11" ht="13.5">
      <c r="A50" s="33" t="s">
        <v>51</v>
      </c>
      <c r="B50" s="7">
        <f>+B48-B49</f>
        <v>-2711432234</v>
      </c>
      <c r="C50" s="7">
        <f aca="true" t="shared" si="7" ref="C50:K50">+C48-C49</f>
        <v>-4246987896</v>
      </c>
      <c r="D50" s="69">
        <f t="shared" si="7"/>
        <v>-5496106704</v>
      </c>
      <c r="E50" s="70">
        <f t="shared" si="7"/>
        <v>-2549075525.3916354</v>
      </c>
      <c r="F50" s="7">
        <f t="shared" si="7"/>
        <v>-3292897123.643712</v>
      </c>
      <c r="G50" s="71">
        <f t="shared" si="7"/>
        <v>-3292897123.643712</v>
      </c>
      <c r="H50" s="72">
        <f t="shared" si="7"/>
        <v>-10931121292.862146</v>
      </c>
      <c r="I50" s="70">
        <f t="shared" si="7"/>
        <v>-2327231039.2546854</v>
      </c>
      <c r="J50" s="7">
        <f t="shared" si="7"/>
        <v>-1107732805.3658507</v>
      </c>
      <c r="K50" s="71">
        <f t="shared" si="7"/>
        <v>-236082912.20332336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10549633535</v>
      </c>
      <c r="C53" s="6">
        <v>10931177717</v>
      </c>
      <c r="D53" s="23">
        <v>10938414412</v>
      </c>
      <c r="E53" s="24">
        <v>11175698600</v>
      </c>
      <c r="F53" s="6">
        <v>11307836719</v>
      </c>
      <c r="G53" s="25">
        <v>11307836719</v>
      </c>
      <c r="H53" s="26">
        <v>22189583927</v>
      </c>
      <c r="I53" s="24">
        <v>11367045972</v>
      </c>
      <c r="J53" s="6">
        <v>11292252022</v>
      </c>
      <c r="K53" s="25">
        <v>11301793022</v>
      </c>
    </row>
    <row r="54" spans="1:11" ht="13.5">
      <c r="A54" s="22" t="s">
        <v>54</v>
      </c>
      <c r="B54" s="6">
        <v>0</v>
      </c>
      <c r="C54" s="6">
        <v>368546140</v>
      </c>
      <c r="D54" s="23">
        <v>340476652</v>
      </c>
      <c r="E54" s="24">
        <v>387830711</v>
      </c>
      <c r="F54" s="6">
        <v>387830711</v>
      </c>
      <c r="G54" s="25">
        <v>387830711</v>
      </c>
      <c r="H54" s="26">
        <v>11</v>
      </c>
      <c r="I54" s="24">
        <v>374524299</v>
      </c>
      <c r="J54" s="6">
        <v>421495964</v>
      </c>
      <c r="K54" s="25">
        <v>440463289</v>
      </c>
    </row>
    <row r="55" spans="1:11" ht="13.5">
      <c r="A55" s="22" t="s">
        <v>55</v>
      </c>
      <c r="B55" s="6">
        <v>41368669</v>
      </c>
      <c r="C55" s="6">
        <v>93048063</v>
      </c>
      <c r="D55" s="23">
        <v>57825388</v>
      </c>
      <c r="E55" s="24">
        <v>103414029</v>
      </c>
      <c r="F55" s="6">
        <v>162639650</v>
      </c>
      <c r="G55" s="25">
        <v>162639650</v>
      </c>
      <c r="H55" s="26">
        <v>168452485</v>
      </c>
      <c r="I55" s="24">
        <v>110208573</v>
      </c>
      <c r="J55" s="6">
        <v>81155297</v>
      </c>
      <c r="K55" s="25">
        <v>125590556</v>
      </c>
    </row>
    <row r="56" spans="1:11" ht="13.5">
      <c r="A56" s="22" t="s">
        <v>56</v>
      </c>
      <c r="B56" s="6">
        <v>132783247</v>
      </c>
      <c r="C56" s="6">
        <v>173689413</v>
      </c>
      <c r="D56" s="23">
        <v>182972616</v>
      </c>
      <c r="E56" s="24">
        <v>411795216</v>
      </c>
      <c r="F56" s="6">
        <v>469311011</v>
      </c>
      <c r="G56" s="25">
        <v>469311011</v>
      </c>
      <c r="H56" s="26">
        <v>446969207</v>
      </c>
      <c r="I56" s="24">
        <v>428430090</v>
      </c>
      <c r="J56" s="6">
        <v>369856729</v>
      </c>
      <c r="K56" s="25">
        <v>400544557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603114288</v>
      </c>
      <c r="C59" s="6">
        <v>523820235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443149611</v>
      </c>
      <c r="C60" s="6">
        <v>462558574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91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0.895890414810509</v>
      </c>
      <c r="F70" s="5">
        <f t="shared" si="8"/>
        <v>0.8971573983980045</v>
      </c>
      <c r="G70" s="5">
        <f t="shared" si="8"/>
        <v>0.8971573983980045</v>
      </c>
      <c r="H70" s="5">
        <f t="shared" si="8"/>
        <v>0.7168929888597008</v>
      </c>
      <c r="I70" s="5">
        <f t="shared" si="8"/>
        <v>0.9267498067002905</v>
      </c>
      <c r="J70" s="5">
        <f t="shared" si="8"/>
        <v>0.9100995723260734</v>
      </c>
      <c r="K70" s="5">
        <f t="shared" si="8"/>
        <v>0.9119556573098115</v>
      </c>
    </row>
    <row r="71" spans="1:11" ht="12.75" hidden="1">
      <c r="A71" s="1" t="s">
        <v>92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4606153892</v>
      </c>
      <c r="F71" s="2">
        <f t="shared" si="9"/>
        <v>4613296004</v>
      </c>
      <c r="G71" s="2">
        <f t="shared" si="9"/>
        <v>4613296004</v>
      </c>
      <c r="H71" s="2">
        <f t="shared" si="9"/>
        <v>3524257967</v>
      </c>
      <c r="I71" s="2">
        <f t="shared" si="9"/>
        <v>5288520342</v>
      </c>
      <c r="J71" s="2">
        <f t="shared" si="9"/>
        <v>5609847202</v>
      </c>
      <c r="K71" s="2">
        <f t="shared" si="9"/>
        <v>6078861366</v>
      </c>
    </row>
    <row r="72" spans="1:11" ht="12.75" hidden="1">
      <c r="A72" s="1" t="s">
        <v>93</v>
      </c>
      <c r="B72" s="2">
        <f>+B77</f>
        <v>4309331919</v>
      </c>
      <c r="C72" s="2">
        <f aca="true" t="shared" si="10" ref="C72:K72">+C77</f>
        <v>4760189855</v>
      </c>
      <c r="D72" s="2">
        <f t="shared" si="10"/>
        <v>5091229970</v>
      </c>
      <c r="E72" s="2">
        <f t="shared" si="10"/>
        <v>5141425576</v>
      </c>
      <c r="F72" s="2">
        <f t="shared" si="10"/>
        <v>5142125576</v>
      </c>
      <c r="G72" s="2">
        <f t="shared" si="10"/>
        <v>5142125576</v>
      </c>
      <c r="H72" s="2">
        <f t="shared" si="10"/>
        <v>4916016786</v>
      </c>
      <c r="I72" s="2">
        <f t="shared" si="10"/>
        <v>5706524354</v>
      </c>
      <c r="J72" s="2">
        <f t="shared" si="10"/>
        <v>6163992790</v>
      </c>
      <c r="K72" s="2">
        <f t="shared" si="10"/>
        <v>6665742262</v>
      </c>
    </row>
    <row r="73" spans="1:11" ht="12.75" hidden="1">
      <c r="A73" s="1" t="s">
        <v>94</v>
      </c>
      <c r="B73" s="2">
        <f>+B74</f>
        <v>285370229.83333325</v>
      </c>
      <c r="C73" s="2">
        <f aca="true" t="shared" si="11" ref="C73:K73">+(C78+C80+C81+C82)-(B78+B80+B81+B82)</f>
        <v>429298668</v>
      </c>
      <c r="D73" s="2">
        <f t="shared" si="11"/>
        <v>-189730117</v>
      </c>
      <c r="E73" s="2">
        <f t="shared" si="11"/>
        <v>54811727</v>
      </c>
      <c r="F73" s="2">
        <f>+(F78+F80+F81+F82)-(D78+D80+D81+D82)</f>
        <v>-376630395</v>
      </c>
      <c r="G73" s="2">
        <f>+(G78+G80+G81+G82)-(D78+D80+D81+D82)</f>
        <v>-376630395</v>
      </c>
      <c r="H73" s="2">
        <f>+(H78+H80+H81+H82)-(D78+D80+D81+D82)</f>
        <v>1517154043</v>
      </c>
      <c r="I73" s="2">
        <f>+(I78+I80+I81+I82)-(E78+E80+E81+E82)</f>
        <v>16602639</v>
      </c>
      <c r="J73" s="2">
        <f t="shared" si="11"/>
        <v>296887752</v>
      </c>
      <c r="K73" s="2">
        <f t="shared" si="11"/>
        <v>-118755390</v>
      </c>
    </row>
    <row r="74" spans="1:11" ht="12.75" hidden="1">
      <c r="A74" s="1" t="s">
        <v>95</v>
      </c>
      <c r="B74" s="2">
        <f>+TREND(C74:E74)</f>
        <v>285370229.83333325</v>
      </c>
      <c r="C74" s="2">
        <f>+C73</f>
        <v>429298668</v>
      </c>
      <c r="D74" s="2">
        <f aca="true" t="shared" si="12" ref="D74:K74">+D73</f>
        <v>-189730117</v>
      </c>
      <c r="E74" s="2">
        <f t="shared" si="12"/>
        <v>54811727</v>
      </c>
      <c r="F74" s="2">
        <f t="shared" si="12"/>
        <v>-376630395</v>
      </c>
      <c r="G74" s="2">
        <f t="shared" si="12"/>
        <v>-376630395</v>
      </c>
      <c r="H74" s="2">
        <f t="shared" si="12"/>
        <v>1517154043</v>
      </c>
      <c r="I74" s="2">
        <f t="shared" si="12"/>
        <v>16602639</v>
      </c>
      <c r="J74" s="2">
        <f t="shared" si="12"/>
        <v>296887752</v>
      </c>
      <c r="K74" s="2">
        <f t="shared" si="12"/>
        <v>-118755390</v>
      </c>
    </row>
    <row r="75" spans="1:11" ht="12.75" hidden="1">
      <c r="A75" s="1" t="s">
        <v>96</v>
      </c>
      <c r="B75" s="2">
        <f>+B84-(((B80+B81+B78)*B70)-B79)</f>
        <v>2778904014</v>
      </c>
      <c r="C75" s="2">
        <f aca="true" t="shared" si="13" ref="C75:K75">+C84-(((C80+C81+C78)*C70)-C79)</f>
        <v>4464517393</v>
      </c>
      <c r="D75" s="2">
        <f t="shared" si="13"/>
        <v>5736460413</v>
      </c>
      <c r="E75" s="2">
        <f t="shared" si="13"/>
        <v>2690225849.3916354</v>
      </c>
      <c r="F75" s="2">
        <f t="shared" si="13"/>
        <v>3521064740.643712</v>
      </c>
      <c r="G75" s="2">
        <f t="shared" si="13"/>
        <v>3521064740.643712</v>
      </c>
      <c r="H75" s="2">
        <f t="shared" si="13"/>
        <v>11444973005.862146</v>
      </c>
      <c r="I75" s="2">
        <f t="shared" si="13"/>
        <v>2499983974.2546854</v>
      </c>
      <c r="J75" s="2">
        <f t="shared" si="13"/>
        <v>1343675538.3658507</v>
      </c>
      <c r="K75" s="2">
        <f t="shared" si="13"/>
        <v>436608078.20332336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4309331919</v>
      </c>
      <c r="C77" s="3">
        <v>4760189855</v>
      </c>
      <c r="D77" s="3">
        <v>5091229970</v>
      </c>
      <c r="E77" s="3">
        <v>5141425576</v>
      </c>
      <c r="F77" s="3">
        <v>5142125576</v>
      </c>
      <c r="G77" s="3">
        <v>5142125576</v>
      </c>
      <c r="H77" s="3">
        <v>4916016786</v>
      </c>
      <c r="I77" s="3">
        <v>5706524354</v>
      </c>
      <c r="J77" s="3">
        <v>6163992790</v>
      </c>
      <c r="K77" s="3">
        <v>6665742262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2688936742</v>
      </c>
      <c r="C79" s="3">
        <v>3737394927</v>
      </c>
      <c r="D79" s="3">
        <v>4757421292</v>
      </c>
      <c r="E79" s="3">
        <v>3525701242</v>
      </c>
      <c r="F79" s="3">
        <v>4820970434</v>
      </c>
      <c r="G79" s="3">
        <v>4820970434</v>
      </c>
      <c r="H79" s="3">
        <v>11097764204</v>
      </c>
      <c r="I79" s="3">
        <v>2715377729</v>
      </c>
      <c r="J79" s="3">
        <v>1809625266</v>
      </c>
      <c r="K79" s="3">
        <v>796998735</v>
      </c>
    </row>
    <row r="80" spans="1:11" ht="12.75" hidden="1">
      <c r="A80" s="1" t="s">
        <v>68</v>
      </c>
      <c r="B80" s="3">
        <v>702502165</v>
      </c>
      <c r="C80" s="3">
        <v>1011386394</v>
      </c>
      <c r="D80" s="3">
        <v>687887423</v>
      </c>
      <c r="E80" s="3">
        <v>1427854318</v>
      </c>
      <c r="F80" s="3">
        <v>985411803</v>
      </c>
      <c r="G80" s="3">
        <v>985411803</v>
      </c>
      <c r="H80" s="3">
        <v>1150392068</v>
      </c>
      <c r="I80" s="3">
        <v>759301787</v>
      </c>
      <c r="J80" s="3">
        <v>1056189539</v>
      </c>
      <c r="K80" s="3">
        <v>937434149</v>
      </c>
    </row>
    <row r="81" spans="1:11" ht="12.75" hidden="1">
      <c r="A81" s="1" t="s">
        <v>69</v>
      </c>
      <c r="B81" s="3">
        <v>166164573</v>
      </c>
      <c r="C81" s="3">
        <v>286579012</v>
      </c>
      <c r="D81" s="3">
        <v>420347866</v>
      </c>
      <c r="E81" s="3">
        <v>-264807302</v>
      </c>
      <c r="F81" s="3">
        <v>-253806909</v>
      </c>
      <c r="G81" s="3">
        <v>-253806909</v>
      </c>
      <c r="H81" s="3">
        <v>1474997264</v>
      </c>
      <c r="I81" s="3">
        <v>420347868</v>
      </c>
      <c r="J81" s="3">
        <v>420347868</v>
      </c>
      <c r="K81" s="3">
        <v>420347868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4606153892</v>
      </c>
      <c r="F83" s="3">
        <v>4613296004</v>
      </c>
      <c r="G83" s="3">
        <v>4613296004</v>
      </c>
      <c r="H83" s="3">
        <v>3524257967</v>
      </c>
      <c r="I83" s="3">
        <v>5288520342</v>
      </c>
      <c r="J83" s="3">
        <v>5609847202</v>
      </c>
      <c r="K83" s="3">
        <v>6078861366</v>
      </c>
    </row>
    <row r="84" spans="1:11" ht="12.75" hidden="1">
      <c r="A84" s="1" t="s">
        <v>72</v>
      </c>
      <c r="B84" s="3">
        <v>89967272</v>
      </c>
      <c r="C84" s="3">
        <v>727122466</v>
      </c>
      <c r="D84" s="3">
        <v>979039121</v>
      </c>
      <c r="E84" s="3">
        <v>206487281</v>
      </c>
      <c r="F84" s="3">
        <v>-643540950</v>
      </c>
      <c r="G84" s="3">
        <v>-643540950</v>
      </c>
      <c r="H84" s="3">
        <v>2229332007</v>
      </c>
      <c r="I84" s="3">
        <v>877846335</v>
      </c>
      <c r="J84" s="3">
        <v>877846335</v>
      </c>
      <c r="K84" s="3">
        <v>877846335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77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194658466</v>
      </c>
      <c r="C5" s="6">
        <v>213757870</v>
      </c>
      <c r="D5" s="23">
        <v>242116838</v>
      </c>
      <c r="E5" s="24">
        <v>259585185</v>
      </c>
      <c r="F5" s="6">
        <v>253617598</v>
      </c>
      <c r="G5" s="25">
        <v>253617598</v>
      </c>
      <c r="H5" s="26">
        <v>253451920</v>
      </c>
      <c r="I5" s="24">
        <v>271370829</v>
      </c>
      <c r="J5" s="6">
        <v>290366787</v>
      </c>
      <c r="K5" s="25">
        <v>310692462</v>
      </c>
    </row>
    <row r="6" spans="1:11" ht="13.5">
      <c r="A6" s="22" t="s">
        <v>18</v>
      </c>
      <c r="B6" s="6">
        <v>584086364</v>
      </c>
      <c r="C6" s="6">
        <v>657266364</v>
      </c>
      <c r="D6" s="23">
        <v>666769914</v>
      </c>
      <c r="E6" s="24">
        <v>757688322</v>
      </c>
      <c r="F6" s="6">
        <v>741226127</v>
      </c>
      <c r="G6" s="25">
        <v>741226127</v>
      </c>
      <c r="H6" s="26">
        <v>718263602</v>
      </c>
      <c r="I6" s="24">
        <v>825926483</v>
      </c>
      <c r="J6" s="6">
        <v>893794990</v>
      </c>
      <c r="K6" s="25">
        <v>968430086</v>
      </c>
    </row>
    <row r="7" spans="1:11" ht="13.5">
      <c r="A7" s="22" t="s">
        <v>19</v>
      </c>
      <c r="B7" s="6">
        <v>14724634</v>
      </c>
      <c r="C7" s="6">
        <v>18750717</v>
      </c>
      <c r="D7" s="23">
        <v>21721258</v>
      </c>
      <c r="E7" s="24">
        <v>18582598</v>
      </c>
      <c r="F7" s="6">
        <v>18582598</v>
      </c>
      <c r="G7" s="25">
        <v>18582598</v>
      </c>
      <c r="H7" s="26">
        <v>17377324</v>
      </c>
      <c r="I7" s="24">
        <v>19307319</v>
      </c>
      <c r="J7" s="6">
        <v>20118227</v>
      </c>
      <c r="K7" s="25">
        <v>21003429</v>
      </c>
    </row>
    <row r="8" spans="1:11" ht="13.5">
      <c r="A8" s="22" t="s">
        <v>20</v>
      </c>
      <c r="B8" s="6">
        <v>105174158</v>
      </c>
      <c r="C8" s="6">
        <v>121602670</v>
      </c>
      <c r="D8" s="23">
        <v>130237332</v>
      </c>
      <c r="E8" s="24">
        <v>147306827</v>
      </c>
      <c r="F8" s="6">
        <v>166717631</v>
      </c>
      <c r="G8" s="25">
        <v>166717631</v>
      </c>
      <c r="H8" s="26">
        <v>153450528</v>
      </c>
      <c r="I8" s="24">
        <v>152017707</v>
      </c>
      <c r="J8" s="6">
        <v>162926016</v>
      </c>
      <c r="K8" s="25">
        <v>168081066</v>
      </c>
    </row>
    <row r="9" spans="1:11" ht="13.5">
      <c r="A9" s="22" t="s">
        <v>21</v>
      </c>
      <c r="B9" s="6">
        <v>54741219</v>
      </c>
      <c r="C9" s="6">
        <v>67010719</v>
      </c>
      <c r="D9" s="23">
        <v>71005956</v>
      </c>
      <c r="E9" s="24">
        <v>76418441</v>
      </c>
      <c r="F9" s="6">
        <v>78514870</v>
      </c>
      <c r="G9" s="25">
        <v>78514870</v>
      </c>
      <c r="H9" s="26">
        <v>97417809</v>
      </c>
      <c r="I9" s="24">
        <v>82500603</v>
      </c>
      <c r="J9" s="6">
        <v>86762522</v>
      </c>
      <c r="K9" s="25">
        <v>91302405</v>
      </c>
    </row>
    <row r="10" spans="1:11" ht="25.5">
      <c r="A10" s="27" t="s">
        <v>85</v>
      </c>
      <c r="B10" s="28">
        <f>SUM(B5:B9)</f>
        <v>953384841</v>
      </c>
      <c r="C10" s="29">
        <f aca="true" t="shared" si="0" ref="C10:K10">SUM(C5:C9)</f>
        <v>1078388340</v>
      </c>
      <c r="D10" s="30">
        <f t="shared" si="0"/>
        <v>1131851298</v>
      </c>
      <c r="E10" s="28">
        <f t="shared" si="0"/>
        <v>1259581373</v>
      </c>
      <c r="F10" s="29">
        <f t="shared" si="0"/>
        <v>1258658824</v>
      </c>
      <c r="G10" s="31">
        <f t="shared" si="0"/>
        <v>1258658824</v>
      </c>
      <c r="H10" s="32">
        <f t="shared" si="0"/>
        <v>1239961183</v>
      </c>
      <c r="I10" s="28">
        <f t="shared" si="0"/>
        <v>1351122941</v>
      </c>
      <c r="J10" s="29">
        <f t="shared" si="0"/>
        <v>1453968542</v>
      </c>
      <c r="K10" s="31">
        <f t="shared" si="0"/>
        <v>1559509448</v>
      </c>
    </row>
    <row r="11" spans="1:11" ht="13.5">
      <c r="A11" s="22" t="s">
        <v>22</v>
      </c>
      <c r="B11" s="6">
        <v>225728092</v>
      </c>
      <c r="C11" s="6">
        <v>268434688</v>
      </c>
      <c r="D11" s="23">
        <v>277572382</v>
      </c>
      <c r="E11" s="24">
        <v>333712430</v>
      </c>
      <c r="F11" s="6">
        <v>336232646</v>
      </c>
      <c r="G11" s="25">
        <v>336232646</v>
      </c>
      <c r="H11" s="26">
        <v>298272122</v>
      </c>
      <c r="I11" s="24">
        <v>367974946</v>
      </c>
      <c r="J11" s="6">
        <v>385260743</v>
      </c>
      <c r="K11" s="25">
        <v>404129122</v>
      </c>
    </row>
    <row r="12" spans="1:11" ht="13.5">
      <c r="A12" s="22" t="s">
        <v>23</v>
      </c>
      <c r="B12" s="6">
        <v>11725853</v>
      </c>
      <c r="C12" s="6">
        <v>12459701</v>
      </c>
      <c r="D12" s="23">
        <v>12970368</v>
      </c>
      <c r="E12" s="24">
        <v>13656304</v>
      </c>
      <c r="F12" s="6">
        <v>13656304</v>
      </c>
      <c r="G12" s="25">
        <v>13656304</v>
      </c>
      <c r="H12" s="26">
        <v>12821687</v>
      </c>
      <c r="I12" s="24">
        <v>13656304</v>
      </c>
      <c r="J12" s="6">
        <v>14298148</v>
      </c>
      <c r="K12" s="25">
        <v>14998759</v>
      </c>
    </row>
    <row r="13" spans="1:11" ht="13.5">
      <c r="A13" s="22" t="s">
        <v>86</v>
      </c>
      <c r="B13" s="6">
        <v>122502949</v>
      </c>
      <c r="C13" s="6">
        <v>136385453</v>
      </c>
      <c r="D13" s="23">
        <v>130380941</v>
      </c>
      <c r="E13" s="24">
        <v>127714001</v>
      </c>
      <c r="F13" s="6">
        <v>128762550</v>
      </c>
      <c r="G13" s="25">
        <v>128762550</v>
      </c>
      <c r="H13" s="26">
        <v>128823471</v>
      </c>
      <c r="I13" s="24">
        <v>133747786</v>
      </c>
      <c r="J13" s="6">
        <v>138982281</v>
      </c>
      <c r="K13" s="25">
        <v>144478504</v>
      </c>
    </row>
    <row r="14" spans="1:11" ht="13.5">
      <c r="A14" s="22" t="s">
        <v>24</v>
      </c>
      <c r="B14" s="6">
        <v>17079523</v>
      </c>
      <c r="C14" s="6">
        <v>18320393</v>
      </c>
      <c r="D14" s="23">
        <v>18567935</v>
      </c>
      <c r="E14" s="24">
        <v>18873572</v>
      </c>
      <c r="F14" s="6">
        <v>16873572</v>
      </c>
      <c r="G14" s="25">
        <v>16873572</v>
      </c>
      <c r="H14" s="26">
        <v>17501832</v>
      </c>
      <c r="I14" s="24">
        <v>17391375</v>
      </c>
      <c r="J14" s="6">
        <v>15410846</v>
      </c>
      <c r="K14" s="25">
        <v>14801593</v>
      </c>
    </row>
    <row r="15" spans="1:11" ht="13.5">
      <c r="A15" s="22" t="s">
        <v>87</v>
      </c>
      <c r="B15" s="6">
        <v>360595916</v>
      </c>
      <c r="C15" s="6">
        <v>405259721</v>
      </c>
      <c r="D15" s="23">
        <v>448114725</v>
      </c>
      <c r="E15" s="24">
        <v>512790314</v>
      </c>
      <c r="F15" s="6">
        <v>501508306</v>
      </c>
      <c r="G15" s="25">
        <v>501508306</v>
      </c>
      <c r="H15" s="26">
        <v>484363314</v>
      </c>
      <c r="I15" s="24">
        <v>521242440</v>
      </c>
      <c r="J15" s="6">
        <v>565870356</v>
      </c>
      <c r="K15" s="25">
        <v>614324572</v>
      </c>
    </row>
    <row r="16" spans="1:11" ht="13.5">
      <c r="A16" s="22" t="s">
        <v>20</v>
      </c>
      <c r="B16" s="6">
        <v>21386405</v>
      </c>
      <c r="C16" s="6">
        <v>588237</v>
      </c>
      <c r="D16" s="23">
        <v>1301437</v>
      </c>
      <c r="E16" s="24">
        <v>1132020</v>
      </c>
      <c r="F16" s="6">
        <v>1172142</v>
      </c>
      <c r="G16" s="25">
        <v>1172142</v>
      </c>
      <c r="H16" s="26">
        <v>1212142</v>
      </c>
      <c r="I16" s="24">
        <v>1500000</v>
      </c>
      <c r="J16" s="6">
        <v>1500000</v>
      </c>
      <c r="K16" s="25">
        <v>1500000</v>
      </c>
    </row>
    <row r="17" spans="1:11" ht="13.5">
      <c r="A17" s="22" t="s">
        <v>25</v>
      </c>
      <c r="B17" s="6">
        <v>235407150</v>
      </c>
      <c r="C17" s="6">
        <v>276199872</v>
      </c>
      <c r="D17" s="23">
        <v>258374811</v>
      </c>
      <c r="E17" s="24">
        <v>317331053</v>
      </c>
      <c r="F17" s="6">
        <v>313642813</v>
      </c>
      <c r="G17" s="25">
        <v>313642813</v>
      </c>
      <c r="H17" s="26">
        <v>317928308</v>
      </c>
      <c r="I17" s="24">
        <v>363860844</v>
      </c>
      <c r="J17" s="6">
        <v>381589798</v>
      </c>
      <c r="K17" s="25">
        <v>401613795</v>
      </c>
    </row>
    <row r="18" spans="1:11" ht="13.5">
      <c r="A18" s="33" t="s">
        <v>26</v>
      </c>
      <c r="B18" s="34">
        <f>SUM(B11:B17)</f>
        <v>994425888</v>
      </c>
      <c r="C18" s="35">
        <f aca="true" t="shared" si="1" ref="C18:K18">SUM(C11:C17)</f>
        <v>1117648065</v>
      </c>
      <c r="D18" s="36">
        <f t="shared" si="1"/>
        <v>1147282599</v>
      </c>
      <c r="E18" s="34">
        <f t="shared" si="1"/>
        <v>1325209694</v>
      </c>
      <c r="F18" s="35">
        <f t="shared" si="1"/>
        <v>1311848333</v>
      </c>
      <c r="G18" s="37">
        <f t="shared" si="1"/>
        <v>1311848333</v>
      </c>
      <c r="H18" s="38">
        <f t="shared" si="1"/>
        <v>1260922876</v>
      </c>
      <c r="I18" s="34">
        <f t="shared" si="1"/>
        <v>1419373695</v>
      </c>
      <c r="J18" s="35">
        <f t="shared" si="1"/>
        <v>1502912172</v>
      </c>
      <c r="K18" s="37">
        <f t="shared" si="1"/>
        <v>1595846345</v>
      </c>
    </row>
    <row r="19" spans="1:11" ht="13.5">
      <c r="A19" s="33" t="s">
        <v>27</v>
      </c>
      <c r="B19" s="39">
        <f>+B10-B18</f>
        <v>-41041047</v>
      </c>
      <c r="C19" s="40">
        <f aca="true" t="shared" si="2" ref="C19:K19">+C10-C18</f>
        <v>-39259725</v>
      </c>
      <c r="D19" s="41">
        <f t="shared" si="2"/>
        <v>-15431301</v>
      </c>
      <c r="E19" s="39">
        <f t="shared" si="2"/>
        <v>-65628321</v>
      </c>
      <c r="F19" s="40">
        <f t="shared" si="2"/>
        <v>-53189509</v>
      </c>
      <c r="G19" s="42">
        <f t="shared" si="2"/>
        <v>-53189509</v>
      </c>
      <c r="H19" s="43">
        <f t="shared" si="2"/>
        <v>-20961693</v>
      </c>
      <c r="I19" s="39">
        <f t="shared" si="2"/>
        <v>-68250754</v>
      </c>
      <c r="J19" s="40">
        <f t="shared" si="2"/>
        <v>-48943630</v>
      </c>
      <c r="K19" s="42">
        <f t="shared" si="2"/>
        <v>-36336897</v>
      </c>
    </row>
    <row r="20" spans="1:11" ht="25.5">
      <c r="A20" s="44" t="s">
        <v>28</v>
      </c>
      <c r="B20" s="45">
        <v>60939204</v>
      </c>
      <c r="C20" s="46">
        <v>51673486</v>
      </c>
      <c r="D20" s="47">
        <v>87344946</v>
      </c>
      <c r="E20" s="45">
        <v>75072739</v>
      </c>
      <c r="F20" s="46">
        <v>105176303</v>
      </c>
      <c r="G20" s="48">
        <v>105176303</v>
      </c>
      <c r="H20" s="49">
        <v>47829634</v>
      </c>
      <c r="I20" s="45">
        <v>90004859</v>
      </c>
      <c r="J20" s="46">
        <v>82577550</v>
      </c>
      <c r="K20" s="48">
        <v>80532500</v>
      </c>
    </row>
    <row r="21" spans="1:11" ht="63.75">
      <c r="A21" s="50" t="s">
        <v>88</v>
      </c>
      <c r="B21" s="51">
        <v>30681905</v>
      </c>
      <c r="C21" s="52">
        <v>24710457</v>
      </c>
      <c r="D21" s="53">
        <v>10408203</v>
      </c>
      <c r="E21" s="51">
        <v>1500000</v>
      </c>
      <c r="F21" s="52">
        <v>81626195</v>
      </c>
      <c r="G21" s="54">
        <v>81626195</v>
      </c>
      <c r="H21" s="55">
        <v>127918319</v>
      </c>
      <c r="I21" s="51">
        <v>2000000</v>
      </c>
      <c r="J21" s="52">
        <v>1500000</v>
      </c>
      <c r="K21" s="54">
        <v>0</v>
      </c>
    </row>
    <row r="22" spans="1:11" ht="25.5">
      <c r="A22" s="56" t="s">
        <v>89</v>
      </c>
      <c r="B22" s="57">
        <f>SUM(B19:B21)</f>
        <v>50580062</v>
      </c>
      <c r="C22" s="58">
        <f aca="true" t="shared" si="3" ref="C22:K22">SUM(C19:C21)</f>
        <v>37124218</v>
      </c>
      <c r="D22" s="59">
        <f t="shared" si="3"/>
        <v>82321848</v>
      </c>
      <c r="E22" s="57">
        <f t="shared" si="3"/>
        <v>10944418</v>
      </c>
      <c r="F22" s="58">
        <f t="shared" si="3"/>
        <v>133612989</v>
      </c>
      <c r="G22" s="60">
        <f t="shared" si="3"/>
        <v>133612989</v>
      </c>
      <c r="H22" s="61">
        <f t="shared" si="3"/>
        <v>154786260</v>
      </c>
      <c r="I22" s="57">
        <f t="shared" si="3"/>
        <v>23754105</v>
      </c>
      <c r="J22" s="58">
        <f t="shared" si="3"/>
        <v>35133920</v>
      </c>
      <c r="K22" s="60">
        <f t="shared" si="3"/>
        <v>44195603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50580062</v>
      </c>
      <c r="C24" s="40">
        <f aca="true" t="shared" si="4" ref="C24:K24">SUM(C22:C23)</f>
        <v>37124218</v>
      </c>
      <c r="D24" s="41">
        <f t="shared" si="4"/>
        <v>82321848</v>
      </c>
      <c r="E24" s="39">
        <f t="shared" si="4"/>
        <v>10944418</v>
      </c>
      <c r="F24" s="40">
        <f t="shared" si="4"/>
        <v>133612989</v>
      </c>
      <c r="G24" s="42">
        <f t="shared" si="4"/>
        <v>133612989</v>
      </c>
      <c r="H24" s="43">
        <f t="shared" si="4"/>
        <v>154786260</v>
      </c>
      <c r="I24" s="39">
        <f t="shared" si="4"/>
        <v>23754105</v>
      </c>
      <c r="J24" s="40">
        <f t="shared" si="4"/>
        <v>35133920</v>
      </c>
      <c r="K24" s="42">
        <f t="shared" si="4"/>
        <v>44195603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90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150652057</v>
      </c>
      <c r="C27" s="7">
        <v>133635839</v>
      </c>
      <c r="D27" s="69">
        <v>125643135</v>
      </c>
      <c r="E27" s="70">
        <v>136454739</v>
      </c>
      <c r="F27" s="7">
        <v>272959158</v>
      </c>
      <c r="G27" s="71">
        <v>272959158</v>
      </c>
      <c r="H27" s="72">
        <v>239785474</v>
      </c>
      <c r="I27" s="70">
        <v>144993658</v>
      </c>
      <c r="J27" s="7">
        <v>120554957</v>
      </c>
      <c r="K27" s="71">
        <v>116853305</v>
      </c>
    </row>
    <row r="28" spans="1:11" ht="13.5">
      <c r="A28" s="73" t="s">
        <v>33</v>
      </c>
      <c r="B28" s="6">
        <v>72276509</v>
      </c>
      <c r="C28" s="6">
        <v>76383943</v>
      </c>
      <c r="D28" s="23">
        <v>95455027</v>
      </c>
      <c r="E28" s="24">
        <v>76572739</v>
      </c>
      <c r="F28" s="6">
        <v>179269512</v>
      </c>
      <c r="G28" s="25">
        <v>179269512</v>
      </c>
      <c r="H28" s="26">
        <v>0</v>
      </c>
      <c r="I28" s="24">
        <v>87862570</v>
      </c>
      <c r="J28" s="6">
        <v>79627957</v>
      </c>
      <c r="K28" s="25">
        <v>75899392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54637304</v>
      </c>
      <c r="C30" s="6">
        <v>30981258</v>
      </c>
      <c r="D30" s="23">
        <v>23099237</v>
      </c>
      <c r="E30" s="24">
        <v>33365000</v>
      </c>
      <c r="F30" s="6">
        <v>43222558</v>
      </c>
      <c r="G30" s="25">
        <v>43222558</v>
      </c>
      <c r="H30" s="26">
        <v>0</v>
      </c>
      <c r="I30" s="24">
        <v>25325000</v>
      </c>
      <c r="J30" s="6">
        <v>27400000</v>
      </c>
      <c r="K30" s="25">
        <v>17550000</v>
      </c>
    </row>
    <row r="31" spans="1:11" ht="13.5">
      <c r="A31" s="22" t="s">
        <v>35</v>
      </c>
      <c r="B31" s="6">
        <v>23738244</v>
      </c>
      <c r="C31" s="6">
        <v>26270638</v>
      </c>
      <c r="D31" s="23">
        <v>7088871</v>
      </c>
      <c r="E31" s="24">
        <v>26517000</v>
      </c>
      <c r="F31" s="6">
        <v>50467088</v>
      </c>
      <c r="G31" s="25">
        <v>50467088</v>
      </c>
      <c r="H31" s="26">
        <v>0</v>
      </c>
      <c r="I31" s="24">
        <v>31806088</v>
      </c>
      <c r="J31" s="6">
        <v>13527000</v>
      </c>
      <c r="K31" s="25">
        <v>23403913</v>
      </c>
    </row>
    <row r="32" spans="1:11" ht="13.5">
      <c r="A32" s="33" t="s">
        <v>36</v>
      </c>
      <c r="B32" s="7">
        <f>SUM(B28:B31)</f>
        <v>150652057</v>
      </c>
      <c r="C32" s="7">
        <f aca="true" t="shared" si="5" ref="C32:K32">SUM(C28:C31)</f>
        <v>133635839</v>
      </c>
      <c r="D32" s="69">
        <f t="shared" si="5"/>
        <v>125643135</v>
      </c>
      <c r="E32" s="70">
        <f t="shared" si="5"/>
        <v>136454739</v>
      </c>
      <c r="F32" s="7">
        <f t="shared" si="5"/>
        <v>272959158</v>
      </c>
      <c r="G32" s="71">
        <f t="shared" si="5"/>
        <v>272959158</v>
      </c>
      <c r="H32" s="72">
        <f t="shared" si="5"/>
        <v>0</v>
      </c>
      <c r="I32" s="70">
        <f t="shared" si="5"/>
        <v>144993658</v>
      </c>
      <c r="J32" s="7">
        <f t="shared" si="5"/>
        <v>120554957</v>
      </c>
      <c r="K32" s="71">
        <f t="shared" si="5"/>
        <v>116853305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373063461</v>
      </c>
      <c r="C35" s="6">
        <v>505814233</v>
      </c>
      <c r="D35" s="23">
        <v>628015008</v>
      </c>
      <c r="E35" s="24">
        <v>639739488</v>
      </c>
      <c r="F35" s="6">
        <v>667124706</v>
      </c>
      <c r="G35" s="25">
        <v>667124706</v>
      </c>
      <c r="H35" s="26">
        <v>684019281</v>
      </c>
      <c r="I35" s="24">
        <v>694283910</v>
      </c>
      <c r="J35" s="6">
        <v>747338282</v>
      </c>
      <c r="K35" s="25">
        <v>766892675</v>
      </c>
    </row>
    <row r="36" spans="1:11" ht="13.5">
      <c r="A36" s="22" t="s">
        <v>39</v>
      </c>
      <c r="B36" s="6">
        <v>2052268677</v>
      </c>
      <c r="C36" s="6">
        <v>2046995474</v>
      </c>
      <c r="D36" s="23">
        <v>2014690285</v>
      </c>
      <c r="E36" s="24">
        <v>2207394803</v>
      </c>
      <c r="F36" s="6">
        <v>2158886355</v>
      </c>
      <c r="G36" s="25">
        <v>2158886355</v>
      </c>
      <c r="H36" s="26">
        <v>2125191020</v>
      </c>
      <c r="I36" s="24">
        <v>2446462744</v>
      </c>
      <c r="J36" s="6">
        <v>2446575144</v>
      </c>
      <c r="K36" s="25">
        <v>2453935095</v>
      </c>
    </row>
    <row r="37" spans="1:11" ht="13.5">
      <c r="A37" s="22" t="s">
        <v>40</v>
      </c>
      <c r="B37" s="6">
        <v>238906404</v>
      </c>
      <c r="C37" s="6">
        <v>330291191</v>
      </c>
      <c r="D37" s="23">
        <v>326985091</v>
      </c>
      <c r="E37" s="24">
        <v>159820864</v>
      </c>
      <c r="F37" s="6">
        <v>332462015</v>
      </c>
      <c r="G37" s="25">
        <v>332462015</v>
      </c>
      <c r="H37" s="26">
        <v>307903486</v>
      </c>
      <c r="I37" s="24">
        <v>305316226</v>
      </c>
      <c r="J37" s="6">
        <v>289338310</v>
      </c>
      <c r="K37" s="25">
        <v>292882330</v>
      </c>
    </row>
    <row r="38" spans="1:11" ht="13.5">
      <c r="A38" s="22" t="s">
        <v>41</v>
      </c>
      <c r="B38" s="6">
        <v>161835725</v>
      </c>
      <c r="C38" s="6">
        <v>162423965</v>
      </c>
      <c r="D38" s="23">
        <v>152851442</v>
      </c>
      <c r="E38" s="24">
        <v>123585847</v>
      </c>
      <c r="F38" s="6">
        <v>115326561</v>
      </c>
      <c r="G38" s="25">
        <v>115326561</v>
      </c>
      <c r="H38" s="26">
        <v>183651500</v>
      </c>
      <c r="I38" s="24">
        <v>136365483</v>
      </c>
      <c r="J38" s="6">
        <v>138519465</v>
      </c>
      <c r="K38" s="25">
        <v>122927863</v>
      </c>
    </row>
    <row r="39" spans="1:11" ht="13.5">
      <c r="A39" s="22" t="s">
        <v>42</v>
      </c>
      <c r="B39" s="6">
        <v>1974009897</v>
      </c>
      <c r="C39" s="6">
        <v>2126313655</v>
      </c>
      <c r="D39" s="23">
        <v>2198675947</v>
      </c>
      <c r="E39" s="24">
        <v>2552783162</v>
      </c>
      <c r="F39" s="6">
        <v>2432584127</v>
      </c>
      <c r="G39" s="25">
        <v>2432584127</v>
      </c>
      <c r="H39" s="26">
        <v>2396709307</v>
      </c>
      <c r="I39" s="24">
        <v>2699064945</v>
      </c>
      <c r="J39" s="6">
        <v>2730921731</v>
      </c>
      <c r="K39" s="25">
        <v>2760821974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0</v>
      </c>
      <c r="D42" s="23">
        <v>0</v>
      </c>
      <c r="E42" s="24">
        <v>59956961</v>
      </c>
      <c r="F42" s="6">
        <v>1179270426</v>
      </c>
      <c r="G42" s="25">
        <v>1179270426</v>
      </c>
      <c r="H42" s="26">
        <v>-26696422</v>
      </c>
      <c r="I42" s="24">
        <v>309465977</v>
      </c>
      <c r="J42" s="6">
        <v>262056704</v>
      </c>
      <c r="K42" s="25">
        <v>219204285</v>
      </c>
    </row>
    <row r="43" spans="1:11" ht="13.5">
      <c r="A43" s="22" t="s">
        <v>45</v>
      </c>
      <c r="B43" s="6">
        <v>0</v>
      </c>
      <c r="C43" s="6">
        <v>0</v>
      </c>
      <c r="D43" s="23">
        <v>0</v>
      </c>
      <c r="E43" s="24">
        <v>0</v>
      </c>
      <c r="F43" s="6">
        <v>-136504419</v>
      </c>
      <c r="G43" s="25">
        <v>-136504419</v>
      </c>
      <c r="H43" s="26">
        <v>-109210795</v>
      </c>
      <c r="I43" s="24">
        <v>-142993658</v>
      </c>
      <c r="J43" s="6">
        <v>-119054957</v>
      </c>
      <c r="K43" s="25">
        <v>-116853305</v>
      </c>
    </row>
    <row r="44" spans="1:11" ht="13.5">
      <c r="A44" s="22" t="s">
        <v>46</v>
      </c>
      <c r="B44" s="6">
        <v>16456805</v>
      </c>
      <c r="C44" s="6">
        <v>863107</v>
      </c>
      <c r="D44" s="23">
        <v>1493883</v>
      </c>
      <c r="E44" s="24">
        <v>41300588</v>
      </c>
      <c r="F44" s="6">
        <v>0</v>
      </c>
      <c r="G44" s="25">
        <v>0</v>
      </c>
      <c r="H44" s="26">
        <v>-19768126</v>
      </c>
      <c r="I44" s="24">
        <v>-11983344</v>
      </c>
      <c r="J44" s="6">
        <v>-13527000</v>
      </c>
      <c r="K44" s="25">
        <v>-8598000</v>
      </c>
    </row>
    <row r="45" spans="1:11" ht="13.5">
      <c r="A45" s="33" t="s">
        <v>47</v>
      </c>
      <c r="B45" s="7">
        <v>146528009</v>
      </c>
      <c r="C45" s="7">
        <v>202847223</v>
      </c>
      <c r="D45" s="69">
        <v>294393470</v>
      </c>
      <c r="E45" s="70">
        <v>335450430</v>
      </c>
      <c r="F45" s="7">
        <v>1277158888</v>
      </c>
      <c r="G45" s="71">
        <v>1277158888</v>
      </c>
      <c r="H45" s="72">
        <v>662421510</v>
      </c>
      <c r="I45" s="70">
        <v>292787517</v>
      </c>
      <c r="J45" s="7">
        <v>273680289</v>
      </c>
      <c r="K45" s="71">
        <v>237958522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201984116</v>
      </c>
      <c r="C48" s="6">
        <v>292899587</v>
      </c>
      <c r="D48" s="23">
        <v>400046961</v>
      </c>
      <c r="E48" s="24">
        <v>334192881</v>
      </c>
      <c r="F48" s="6">
        <v>405462338</v>
      </c>
      <c r="G48" s="25">
        <v>405462338</v>
      </c>
      <c r="H48" s="26">
        <v>451305378</v>
      </c>
      <c r="I48" s="24">
        <v>476275301</v>
      </c>
      <c r="J48" s="6">
        <v>517732301</v>
      </c>
      <c r="K48" s="25">
        <v>521072301</v>
      </c>
    </row>
    <row r="49" spans="1:11" ht="13.5">
      <c r="A49" s="22" t="s">
        <v>50</v>
      </c>
      <c r="B49" s="6">
        <f>+B75</f>
        <v>228499336</v>
      </c>
      <c r="C49" s="6">
        <f aca="true" t="shared" si="6" ref="C49:K49">+C75</f>
        <v>361125860</v>
      </c>
      <c r="D49" s="23">
        <f t="shared" si="6"/>
        <v>328799142</v>
      </c>
      <c r="E49" s="24">
        <f t="shared" si="6"/>
        <v>209506691.04754823</v>
      </c>
      <c r="F49" s="6">
        <f t="shared" si="6"/>
        <v>31219229.348200083</v>
      </c>
      <c r="G49" s="25">
        <f t="shared" si="6"/>
        <v>31219229.348200083</v>
      </c>
      <c r="H49" s="26">
        <f t="shared" si="6"/>
        <v>281097924.2338042</v>
      </c>
      <c r="I49" s="24">
        <f t="shared" si="6"/>
        <v>79611084.41980672</v>
      </c>
      <c r="J49" s="6">
        <f t="shared" si="6"/>
        <v>110772857.66090092</v>
      </c>
      <c r="K49" s="25">
        <f t="shared" si="6"/>
        <v>70995293.42262709</v>
      </c>
    </row>
    <row r="50" spans="1:11" ht="13.5">
      <c r="A50" s="33" t="s">
        <v>51</v>
      </c>
      <c r="B50" s="7">
        <f>+B48-B49</f>
        <v>-26515220</v>
      </c>
      <c r="C50" s="7">
        <f aca="true" t="shared" si="7" ref="C50:K50">+C48-C49</f>
        <v>-68226273</v>
      </c>
      <c r="D50" s="69">
        <f t="shared" si="7"/>
        <v>71247819</v>
      </c>
      <c r="E50" s="70">
        <f t="shared" si="7"/>
        <v>124686189.95245177</v>
      </c>
      <c r="F50" s="7">
        <f t="shared" si="7"/>
        <v>374243108.6517999</v>
      </c>
      <c r="G50" s="71">
        <f t="shared" si="7"/>
        <v>374243108.6517999</v>
      </c>
      <c r="H50" s="72">
        <f t="shared" si="7"/>
        <v>170207453.76619577</v>
      </c>
      <c r="I50" s="70">
        <f t="shared" si="7"/>
        <v>396664216.5801933</v>
      </c>
      <c r="J50" s="7">
        <f t="shared" si="7"/>
        <v>406959443.33909905</v>
      </c>
      <c r="K50" s="71">
        <f t="shared" si="7"/>
        <v>450077007.5773729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1840521010</v>
      </c>
      <c r="C53" s="6">
        <v>1900751707</v>
      </c>
      <c r="D53" s="23">
        <v>1850057844</v>
      </c>
      <c r="E53" s="24">
        <v>1915810988</v>
      </c>
      <c r="F53" s="6">
        <v>1867302540</v>
      </c>
      <c r="G53" s="25">
        <v>1867302540</v>
      </c>
      <c r="H53" s="26">
        <v>1857587325</v>
      </c>
      <c r="I53" s="24">
        <v>2154878929</v>
      </c>
      <c r="J53" s="6">
        <v>2154991329</v>
      </c>
      <c r="K53" s="25">
        <v>2162351280</v>
      </c>
    </row>
    <row r="54" spans="1:11" ht="13.5">
      <c r="A54" s="22" t="s">
        <v>54</v>
      </c>
      <c r="B54" s="6">
        <v>0</v>
      </c>
      <c r="C54" s="6">
        <v>136385453</v>
      </c>
      <c r="D54" s="23">
        <v>130380941</v>
      </c>
      <c r="E54" s="24">
        <v>127714001</v>
      </c>
      <c r="F54" s="6">
        <v>128762550</v>
      </c>
      <c r="G54" s="25">
        <v>128762550</v>
      </c>
      <c r="H54" s="26">
        <v>128823471</v>
      </c>
      <c r="I54" s="24">
        <v>133747786</v>
      </c>
      <c r="J54" s="6">
        <v>138982281</v>
      </c>
      <c r="K54" s="25">
        <v>144478504</v>
      </c>
    </row>
    <row r="55" spans="1:11" ht="13.5">
      <c r="A55" s="22" t="s">
        <v>55</v>
      </c>
      <c r="B55" s="6">
        <v>82993063</v>
      </c>
      <c r="C55" s="6">
        <v>83165484</v>
      </c>
      <c r="D55" s="23">
        <v>95492521</v>
      </c>
      <c r="E55" s="24">
        <v>98402739</v>
      </c>
      <c r="F55" s="6">
        <v>177242508</v>
      </c>
      <c r="G55" s="25">
        <v>177242508</v>
      </c>
      <c r="H55" s="26">
        <v>166206175</v>
      </c>
      <c r="I55" s="24">
        <v>85302261</v>
      </c>
      <c r="J55" s="6">
        <v>74540566</v>
      </c>
      <c r="K55" s="25">
        <v>64353522</v>
      </c>
    </row>
    <row r="56" spans="1:11" ht="13.5">
      <c r="A56" s="22" t="s">
        <v>56</v>
      </c>
      <c r="B56" s="6">
        <v>93253020</v>
      </c>
      <c r="C56" s="6">
        <v>99574520</v>
      </c>
      <c r="D56" s="23">
        <v>103608518</v>
      </c>
      <c r="E56" s="24">
        <v>119695466</v>
      </c>
      <c r="F56" s="6">
        <v>120942176</v>
      </c>
      <c r="G56" s="25">
        <v>120942176</v>
      </c>
      <c r="H56" s="26">
        <v>98833097</v>
      </c>
      <c r="I56" s="24">
        <v>146622745</v>
      </c>
      <c r="J56" s="6">
        <v>153207373</v>
      </c>
      <c r="K56" s="25">
        <v>160908066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22342194</v>
      </c>
      <c r="C59" s="6">
        <v>8327021</v>
      </c>
      <c r="D59" s="23">
        <v>0</v>
      </c>
      <c r="E59" s="24">
        <v>10547256</v>
      </c>
      <c r="F59" s="6">
        <v>10547256</v>
      </c>
      <c r="G59" s="25">
        <v>10547256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173388008</v>
      </c>
      <c r="C60" s="6">
        <v>40504400</v>
      </c>
      <c r="D60" s="23">
        <v>0</v>
      </c>
      <c r="E60" s="24">
        <v>55987715</v>
      </c>
      <c r="F60" s="6">
        <v>55987715</v>
      </c>
      <c r="G60" s="25">
        <v>55987715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3660</v>
      </c>
      <c r="C62" s="98">
        <v>3660</v>
      </c>
      <c r="D62" s="99">
        <v>0</v>
      </c>
      <c r="E62" s="97">
        <v>3733</v>
      </c>
      <c r="F62" s="98">
        <v>3733</v>
      </c>
      <c r="G62" s="99">
        <v>3733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1251</v>
      </c>
      <c r="C63" s="98">
        <v>1251</v>
      </c>
      <c r="D63" s="99">
        <v>0</v>
      </c>
      <c r="E63" s="97">
        <v>1276</v>
      </c>
      <c r="F63" s="98">
        <v>1276</v>
      </c>
      <c r="G63" s="99">
        <v>1276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6558</v>
      </c>
      <c r="C64" s="98">
        <v>6558</v>
      </c>
      <c r="D64" s="99">
        <v>0</v>
      </c>
      <c r="E64" s="97">
        <v>6689</v>
      </c>
      <c r="F64" s="98">
        <v>6689</v>
      </c>
      <c r="G64" s="99">
        <v>6689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5370</v>
      </c>
      <c r="C65" s="98">
        <v>5370</v>
      </c>
      <c r="D65" s="99">
        <v>0</v>
      </c>
      <c r="E65" s="97">
        <v>5478</v>
      </c>
      <c r="F65" s="98">
        <v>5478</v>
      </c>
      <c r="G65" s="99">
        <v>5478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91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0.05567974778700649</v>
      </c>
      <c r="F70" s="5">
        <f t="shared" si="8"/>
        <v>1.1849216525323603</v>
      </c>
      <c r="G70" s="5">
        <f t="shared" si="8"/>
        <v>1.1849216525323603</v>
      </c>
      <c r="H70" s="5">
        <f t="shared" si="8"/>
        <v>0.22338456386480895</v>
      </c>
      <c r="I70" s="5">
        <f t="shared" si="8"/>
        <v>0.8705580183408236</v>
      </c>
      <c r="J70" s="5">
        <f t="shared" si="8"/>
        <v>0.8033209329704034</v>
      </c>
      <c r="K70" s="5">
        <f t="shared" si="8"/>
        <v>0.7521215959217492</v>
      </c>
    </row>
    <row r="71" spans="1:11" ht="12.75" hidden="1">
      <c r="A71" s="1" t="s">
        <v>92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59956961</v>
      </c>
      <c r="F71" s="2">
        <f t="shared" si="9"/>
        <v>1249462759</v>
      </c>
      <c r="G71" s="2">
        <f t="shared" si="9"/>
        <v>1249462759</v>
      </c>
      <c r="H71" s="2">
        <f t="shared" si="9"/>
        <v>234485299</v>
      </c>
      <c r="I71" s="2">
        <f t="shared" si="9"/>
        <v>1010215193</v>
      </c>
      <c r="J71" s="2">
        <f t="shared" si="9"/>
        <v>1004959193</v>
      </c>
      <c r="K71" s="2">
        <f t="shared" si="9"/>
        <v>1015299193</v>
      </c>
    </row>
    <row r="72" spans="1:11" ht="12.75" hidden="1">
      <c r="A72" s="1" t="s">
        <v>93</v>
      </c>
      <c r="B72" s="2">
        <f>+B77</f>
        <v>823307027</v>
      </c>
      <c r="C72" s="2">
        <f aca="true" t="shared" si="10" ref="C72:K72">+C77</f>
        <v>926044026</v>
      </c>
      <c r="D72" s="2">
        <f t="shared" si="10"/>
        <v>962086011</v>
      </c>
      <c r="E72" s="2">
        <f t="shared" si="10"/>
        <v>1076818114</v>
      </c>
      <c r="F72" s="2">
        <f t="shared" si="10"/>
        <v>1054468670</v>
      </c>
      <c r="G72" s="2">
        <f t="shared" si="10"/>
        <v>1054468670</v>
      </c>
      <c r="H72" s="2">
        <f t="shared" si="10"/>
        <v>1049693385</v>
      </c>
      <c r="I72" s="2">
        <f t="shared" si="10"/>
        <v>1160422593</v>
      </c>
      <c r="J72" s="2">
        <f t="shared" si="10"/>
        <v>1251005858</v>
      </c>
      <c r="K72" s="2">
        <f t="shared" si="10"/>
        <v>1349913629</v>
      </c>
    </row>
    <row r="73" spans="1:11" ht="12.75" hidden="1">
      <c r="A73" s="1" t="s">
        <v>94</v>
      </c>
      <c r="B73" s="2">
        <f>+B74</f>
        <v>23160767.500000007</v>
      </c>
      <c r="C73" s="2">
        <f aca="true" t="shared" si="11" ref="C73:K73">+(C78+C80+C81+C82)-(B78+B80+B81+B82)</f>
        <v>36176488</v>
      </c>
      <c r="D73" s="2">
        <f t="shared" si="11"/>
        <v>15486481</v>
      </c>
      <c r="E73" s="2">
        <f t="shared" si="11"/>
        <v>72890797</v>
      </c>
      <c r="F73" s="2">
        <f>+(F78+F80+F81+F82)-(D78+D80+D81+D82)</f>
        <v>32311616</v>
      </c>
      <c r="G73" s="2">
        <f>+(G78+G80+G81+G82)-(D78+D80+D81+D82)</f>
        <v>32311616</v>
      </c>
      <c r="H73" s="2">
        <f>+(H78+H80+H81+H82)-(D78+D80+D81+D82)</f>
        <v>4492550</v>
      </c>
      <c r="I73" s="2">
        <f>+(I78+I80+I81+I82)-(E78+E80+E81+E82)</f>
        <v>-92432940</v>
      </c>
      <c r="J73" s="2">
        <f t="shared" si="11"/>
        <v>20950554</v>
      </c>
      <c r="K73" s="2">
        <f t="shared" si="11"/>
        <v>15204394</v>
      </c>
    </row>
    <row r="74" spans="1:11" ht="12.75" hidden="1">
      <c r="A74" s="1" t="s">
        <v>95</v>
      </c>
      <c r="B74" s="2">
        <f>+TREND(C74:E74)</f>
        <v>23160767.500000007</v>
      </c>
      <c r="C74" s="2">
        <f>+C73</f>
        <v>36176488</v>
      </c>
      <c r="D74" s="2">
        <f aca="true" t="shared" si="12" ref="D74:K74">+D73</f>
        <v>15486481</v>
      </c>
      <c r="E74" s="2">
        <f t="shared" si="12"/>
        <v>72890797</v>
      </c>
      <c r="F74" s="2">
        <f t="shared" si="12"/>
        <v>32311616</v>
      </c>
      <c r="G74" s="2">
        <f t="shared" si="12"/>
        <v>32311616</v>
      </c>
      <c r="H74" s="2">
        <f t="shared" si="12"/>
        <v>4492550</v>
      </c>
      <c r="I74" s="2">
        <f t="shared" si="12"/>
        <v>-92432940</v>
      </c>
      <c r="J74" s="2">
        <f t="shared" si="12"/>
        <v>20950554</v>
      </c>
      <c r="K74" s="2">
        <f t="shared" si="12"/>
        <v>15204394</v>
      </c>
    </row>
    <row r="75" spans="1:11" ht="12.75" hidden="1">
      <c r="A75" s="1" t="s">
        <v>96</v>
      </c>
      <c r="B75" s="2">
        <f>+B84-(((B80+B81+B78)*B70)-B79)</f>
        <v>228499336</v>
      </c>
      <c r="C75" s="2">
        <f aca="true" t="shared" si="13" ref="C75:K75">+C84-(((C80+C81+C78)*C70)-C79)</f>
        <v>361125860</v>
      </c>
      <c r="D75" s="2">
        <f t="shared" si="13"/>
        <v>328799142</v>
      </c>
      <c r="E75" s="2">
        <f t="shared" si="13"/>
        <v>209506691.04754823</v>
      </c>
      <c r="F75" s="2">
        <f t="shared" si="13"/>
        <v>31219229.348200083</v>
      </c>
      <c r="G75" s="2">
        <f t="shared" si="13"/>
        <v>31219229.348200083</v>
      </c>
      <c r="H75" s="2">
        <f t="shared" si="13"/>
        <v>281097924.2338042</v>
      </c>
      <c r="I75" s="2">
        <f t="shared" si="13"/>
        <v>79611084.41980672</v>
      </c>
      <c r="J75" s="2">
        <f t="shared" si="13"/>
        <v>110772857.66090092</v>
      </c>
      <c r="K75" s="2">
        <f t="shared" si="13"/>
        <v>70995293.42262709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823307027</v>
      </c>
      <c r="C77" s="3">
        <v>926044026</v>
      </c>
      <c r="D77" s="3">
        <v>962086011</v>
      </c>
      <c r="E77" s="3">
        <v>1076818114</v>
      </c>
      <c r="F77" s="3">
        <v>1054468670</v>
      </c>
      <c r="G77" s="3">
        <v>1054468670</v>
      </c>
      <c r="H77" s="3">
        <v>1049693385</v>
      </c>
      <c r="I77" s="3">
        <v>1160422593</v>
      </c>
      <c r="J77" s="3">
        <v>1251005858</v>
      </c>
      <c r="K77" s="3">
        <v>1349913629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132070790</v>
      </c>
      <c r="C79" s="3">
        <v>202711472</v>
      </c>
      <c r="D79" s="3">
        <v>204915298</v>
      </c>
      <c r="E79" s="3">
        <v>57048111</v>
      </c>
      <c r="F79" s="3">
        <v>170801800</v>
      </c>
      <c r="G79" s="3">
        <v>170801800</v>
      </c>
      <c r="H79" s="3">
        <v>216127783</v>
      </c>
      <c r="I79" s="3">
        <v>165813760</v>
      </c>
      <c r="J79" s="3">
        <v>166715760</v>
      </c>
      <c r="K79" s="3">
        <v>160869260</v>
      </c>
    </row>
    <row r="80" spans="1:11" ht="12.75" hidden="1">
      <c r="A80" s="1" t="s">
        <v>68</v>
      </c>
      <c r="B80" s="3">
        <v>135350313</v>
      </c>
      <c r="C80" s="3">
        <v>170296729</v>
      </c>
      <c r="D80" s="3">
        <v>191427721</v>
      </c>
      <c r="E80" s="3">
        <v>250596293</v>
      </c>
      <c r="F80" s="3">
        <v>232417112</v>
      </c>
      <c r="G80" s="3">
        <v>232417112</v>
      </c>
      <c r="H80" s="3">
        <v>202610008</v>
      </c>
      <c r="I80" s="3">
        <v>160490053</v>
      </c>
      <c r="J80" s="3">
        <v>173358718</v>
      </c>
      <c r="K80" s="3">
        <v>180481222</v>
      </c>
    </row>
    <row r="81" spans="1:11" ht="12.75" hidden="1">
      <c r="A81" s="1" t="s">
        <v>69</v>
      </c>
      <c r="B81" s="3">
        <v>27127716</v>
      </c>
      <c r="C81" s="3">
        <v>28357788</v>
      </c>
      <c r="D81" s="3">
        <v>22713277</v>
      </c>
      <c r="E81" s="3">
        <v>36435502</v>
      </c>
      <c r="F81" s="3">
        <v>14035502</v>
      </c>
      <c r="G81" s="3">
        <v>14035502</v>
      </c>
      <c r="H81" s="3">
        <v>16023540</v>
      </c>
      <c r="I81" s="3">
        <v>34108802</v>
      </c>
      <c r="J81" s="3">
        <v>42190691</v>
      </c>
      <c r="K81" s="3">
        <v>50272581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59956961</v>
      </c>
      <c r="F83" s="3">
        <v>1249462759</v>
      </c>
      <c r="G83" s="3">
        <v>1249462759</v>
      </c>
      <c r="H83" s="3">
        <v>234485299</v>
      </c>
      <c r="I83" s="3">
        <v>1010215193</v>
      </c>
      <c r="J83" s="3">
        <v>1004959193</v>
      </c>
      <c r="K83" s="3">
        <v>1015299193</v>
      </c>
    </row>
    <row r="84" spans="1:11" ht="12.75" hidden="1">
      <c r="A84" s="1" t="s">
        <v>72</v>
      </c>
      <c r="B84" s="3">
        <v>96428546</v>
      </c>
      <c r="C84" s="3">
        <v>158414388</v>
      </c>
      <c r="D84" s="3">
        <v>123883844</v>
      </c>
      <c r="E84" s="3">
        <v>168440438</v>
      </c>
      <c r="F84" s="3">
        <v>152444468</v>
      </c>
      <c r="G84" s="3">
        <v>152444468</v>
      </c>
      <c r="H84" s="3">
        <v>113809501</v>
      </c>
      <c r="I84" s="3">
        <v>83206918</v>
      </c>
      <c r="J84" s="3">
        <v>117212450</v>
      </c>
      <c r="K84" s="3">
        <v>83680952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78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106472601</v>
      </c>
      <c r="C5" s="6">
        <v>109687922</v>
      </c>
      <c r="D5" s="23">
        <v>131811899</v>
      </c>
      <c r="E5" s="24">
        <v>135625634</v>
      </c>
      <c r="F5" s="6">
        <v>141275251</v>
      </c>
      <c r="G5" s="25">
        <v>141275251</v>
      </c>
      <c r="H5" s="26">
        <v>140267873</v>
      </c>
      <c r="I5" s="24">
        <v>146785030</v>
      </c>
      <c r="J5" s="6">
        <v>152950060</v>
      </c>
      <c r="K5" s="25">
        <v>159679920</v>
      </c>
    </row>
    <row r="6" spans="1:11" ht="13.5">
      <c r="A6" s="22" t="s">
        <v>18</v>
      </c>
      <c r="B6" s="6">
        <v>423210660</v>
      </c>
      <c r="C6" s="6">
        <v>473508574</v>
      </c>
      <c r="D6" s="23">
        <v>541929463</v>
      </c>
      <c r="E6" s="24">
        <v>565327618</v>
      </c>
      <c r="F6" s="6">
        <v>581662060</v>
      </c>
      <c r="G6" s="25">
        <v>581662060</v>
      </c>
      <c r="H6" s="26">
        <v>538493084</v>
      </c>
      <c r="I6" s="24">
        <v>645062420</v>
      </c>
      <c r="J6" s="6">
        <v>691178830</v>
      </c>
      <c r="K6" s="25">
        <v>741425990</v>
      </c>
    </row>
    <row r="7" spans="1:11" ht="13.5">
      <c r="A7" s="22" t="s">
        <v>19</v>
      </c>
      <c r="B7" s="6">
        <v>4487548</v>
      </c>
      <c r="C7" s="6">
        <v>5492763</v>
      </c>
      <c r="D7" s="23">
        <v>5087253</v>
      </c>
      <c r="E7" s="24">
        <v>4618678</v>
      </c>
      <c r="F7" s="6">
        <v>4618678</v>
      </c>
      <c r="G7" s="25">
        <v>4618678</v>
      </c>
      <c r="H7" s="26">
        <v>2098555</v>
      </c>
      <c r="I7" s="24">
        <v>4798810</v>
      </c>
      <c r="J7" s="6">
        <v>5000370</v>
      </c>
      <c r="K7" s="25">
        <v>5220390</v>
      </c>
    </row>
    <row r="8" spans="1:11" ht="13.5">
      <c r="A8" s="22" t="s">
        <v>20</v>
      </c>
      <c r="B8" s="6">
        <v>116357365</v>
      </c>
      <c r="C8" s="6">
        <v>135169641</v>
      </c>
      <c r="D8" s="23">
        <v>155914992</v>
      </c>
      <c r="E8" s="24">
        <v>162749024</v>
      </c>
      <c r="F8" s="6">
        <v>187226393</v>
      </c>
      <c r="G8" s="25">
        <v>187226393</v>
      </c>
      <c r="H8" s="26">
        <v>178996279</v>
      </c>
      <c r="I8" s="24">
        <v>178961970</v>
      </c>
      <c r="J8" s="6">
        <v>191083940</v>
      </c>
      <c r="K8" s="25">
        <v>191605300</v>
      </c>
    </row>
    <row r="9" spans="1:11" ht="13.5">
      <c r="A9" s="22" t="s">
        <v>21</v>
      </c>
      <c r="B9" s="6">
        <v>80798468</v>
      </c>
      <c r="C9" s="6">
        <v>38895949</v>
      </c>
      <c r="D9" s="23">
        <v>45377325</v>
      </c>
      <c r="E9" s="24">
        <v>76280658</v>
      </c>
      <c r="F9" s="6">
        <v>49064735</v>
      </c>
      <c r="G9" s="25">
        <v>49064735</v>
      </c>
      <c r="H9" s="26">
        <v>52248779</v>
      </c>
      <c r="I9" s="24">
        <v>77754060</v>
      </c>
      <c r="J9" s="6">
        <v>79116780</v>
      </c>
      <c r="K9" s="25">
        <v>82598080</v>
      </c>
    </row>
    <row r="10" spans="1:11" ht="25.5">
      <c r="A10" s="27" t="s">
        <v>85</v>
      </c>
      <c r="B10" s="28">
        <f>SUM(B5:B9)</f>
        <v>731326642</v>
      </c>
      <c r="C10" s="29">
        <f aca="true" t="shared" si="0" ref="C10:K10">SUM(C5:C9)</f>
        <v>762754849</v>
      </c>
      <c r="D10" s="30">
        <f t="shared" si="0"/>
        <v>880120932</v>
      </c>
      <c r="E10" s="28">
        <f t="shared" si="0"/>
        <v>944601612</v>
      </c>
      <c r="F10" s="29">
        <f t="shared" si="0"/>
        <v>963847117</v>
      </c>
      <c r="G10" s="31">
        <f t="shared" si="0"/>
        <v>963847117</v>
      </c>
      <c r="H10" s="32">
        <f t="shared" si="0"/>
        <v>912104570</v>
      </c>
      <c r="I10" s="28">
        <f t="shared" si="0"/>
        <v>1053362290</v>
      </c>
      <c r="J10" s="29">
        <f t="shared" si="0"/>
        <v>1119329980</v>
      </c>
      <c r="K10" s="31">
        <f t="shared" si="0"/>
        <v>1180529680</v>
      </c>
    </row>
    <row r="11" spans="1:11" ht="13.5">
      <c r="A11" s="22" t="s">
        <v>22</v>
      </c>
      <c r="B11" s="6">
        <v>135185624</v>
      </c>
      <c r="C11" s="6">
        <v>175112529</v>
      </c>
      <c r="D11" s="23">
        <v>197888882</v>
      </c>
      <c r="E11" s="24">
        <v>215770342</v>
      </c>
      <c r="F11" s="6">
        <v>215770342</v>
      </c>
      <c r="G11" s="25">
        <v>215770342</v>
      </c>
      <c r="H11" s="26">
        <v>204676525</v>
      </c>
      <c r="I11" s="24">
        <v>221870389</v>
      </c>
      <c r="J11" s="6">
        <v>228929450</v>
      </c>
      <c r="K11" s="25">
        <v>238927600</v>
      </c>
    </row>
    <row r="12" spans="1:11" ht="13.5">
      <c r="A12" s="22" t="s">
        <v>23</v>
      </c>
      <c r="B12" s="6">
        <v>10666065</v>
      </c>
      <c r="C12" s="6">
        <v>10850669</v>
      </c>
      <c r="D12" s="23">
        <v>11075739</v>
      </c>
      <c r="E12" s="24">
        <v>12559572</v>
      </c>
      <c r="F12" s="6">
        <v>12559572</v>
      </c>
      <c r="G12" s="25">
        <v>12559572</v>
      </c>
      <c r="H12" s="26">
        <v>11842064</v>
      </c>
      <c r="I12" s="24">
        <v>13060950</v>
      </c>
      <c r="J12" s="6">
        <v>13610560</v>
      </c>
      <c r="K12" s="25">
        <v>14209410</v>
      </c>
    </row>
    <row r="13" spans="1:11" ht="13.5">
      <c r="A13" s="22" t="s">
        <v>86</v>
      </c>
      <c r="B13" s="6">
        <v>39091926</v>
      </c>
      <c r="C13" s="6">
        <v>34676602</v>
      </c>
      <c r="D13" s="23">
        <v>55373272</v>
      </c>
      <c r="E13" s="24">
        <v>39845956</v>
      </c>
      <c r="F13" s="6">
        <v>38122493</v>
      </c>
      <c r="G13" s="25">
        <v>38122493</v>
      </c>
      <c r="H13" s="26">
        <v>0</v>
      </c>
      <c r="I13" s="24">
        <v>39014854</v>
      </c>
      <c r="J13" s="6">
        <v>40391056</v>
      </c>
      <c r="K13" s="25">
        <v>42828970</v>
      </c>
    </row>
    <row r="14" spans="1:11" ht="13.5">
      <c r="A14" s="22" t="s">
        <v>24</v>
      </c>
      <c r="B14" s="6">
        <v>5657279</v>
      </c>
      <c r="C14" s="6">
        <v>4897199</v>
      </c>
      <c r="D14" s="23">
        <v>4553463</v>
      </c>
      <c r="E14" s="24">
        <v>7607693</v>
      </c>
      <c r="F14" s="6">
        <v>7607693</v>
      </c>
      <c r="G14" s="25">
        <v>7607693</v>
      </c>
      <c r="H14" s="26">
        <v>4116076</v>
      </c>
      <c r="I14" s="24">
        <v>3873740</v>
      </c>
      <c r="J14" s="6">
        <v>3258880</v>
      </c>
      <c r="K14" s="25">
        <v>2854810</v>
      </c>
    </row>
    <row r="15" spans="1:11" ht="13.5">
      <c r="A15" s="22" t="s">
        <v>87</v>
      </c>
      <c r="B15" s="6">
        <v>286272495</v>
      </c>
      <c r="C15" s="6">
        <v>311826868</v>
      </c>
      <c r="D15" s="23">
        <v>348635778</v>
      </c>
      <c r="E15" s="24">
        <v>380759553</v>
      </c>
      <c r="F15" s="6">
        <v>391636622</v>
      </c>
      <c r="G15" s="25">
        <v>391636622</v>
      </c>
      <c r="H15" s="26">
        <v>336036214</v>
      </c>
      <c r="I15" s="24">
        <v>427339503</v>
      </c>
      <c r="J15" s="6">
        <v>460436730</v>
      </c>
      <c r="K15" s="25">
        <v>496394510</v>
      </c>
    </row>
    <row r="16" spans="1:11" ht="13.5">
      <c r="A16" s="22" t="s">
        <v>20</v>
      </c>
      <c r="B16" s="6">
        <v>0</v>
      </c>
      <c r="C16" s="6">
        <v>0</v>
      </c>
      <c r="D16" s="23">
        <v>2622900</v>
      </c>
      <c r="E16" s="24">
        <v>0</v>
      </c>
      <c r="F16" s="6">
        <v>0</v>
      </c>
      <c r="G16" s="25">
        <v>0</v>
      </c>
      <c r="H16" s="26">
        <v>0</v>
      </c>
      <c r="I16" s="24">
        <v>0</v>
      </c>
      <c r="J16" s="6">
        <v>0</v>
      </c>
      <c r="K16" s="25">
        <v>0</v>
      </c>
    </row>
    <row r="17" spans="1:11" ht="13.5">
      <c r="A17" s="22" t="s">
        <v>25</v>
      </c>
      <c r="B17" s="6">
        <v>240145975</v>
      </c>
      <c r="C17" s="6">
        <v>255194362</v>
      </c>
      <c r="D17" s="23">
        <v>303253705</v>
      </c>
      <c r="E17" s="24">
        <v>309405271</v>
      </c>
      <c r="F17" s="6">
        <v>306301531</v>
      </c>
      <c r="G17" s="25">
        <v>306301531</v>
      </c>
      <c r="H17" s="26">
        <v>141732535</v>
      </c>
      <c r="I17" s="24">
        <v>341270783</v>
      </c>
      <c r="J17" s="6">
        <v>355980068</v>
      </c>
      <c r="K17" s="25">
        <v>361671328</v>
      </c>
    </row>
    <row r="18" spans="1:11" ht="13.5">
      <c r="A18" s="33" t="s">
        <v>26</v>
      </c>
      <c r="B18" s="34">
        <f>SUM(B11:B17)</f>
        <v>717019364</v>
      </c>
      <c r="C18" s="35">
        <f aca="true" t="shared" si="1" ref="C18:K18">SUM(C11:C17)</f>
        <v>792558229</v>
      </c>
      <c r="D18" s="36">
        <f t="shared" si="1"/>
        <v>923403739</v>
      </c>
      <c r="E18" s="34">
        <f t="shared" si="1"/>
        <v>965948387</v>
      </c>
      <c r="F18" s="35">
        <f t="shared" si="1"/>
        <v>971998253</v>
      </c>
      <c r="G18" s="37">
        <f t="shared" si="1"/>
        <v>971998253</v>
      </c>
      <c r="H18" s="38">
        <f t="shared" si="1"/>
        <v>698403414</v>
      </c>
      <c r="I18" s="34">
        <f t="shared" si="1"/>
        <v>1046430219</v>
      </c>
      <c r="J18" s="35">
        <f t="shared" si="1"/>
        <v>1102606744</v>
      </c>
      <c r="K18" s="37">
        <f t="shared" si="1"/>
        <v>1156886628</v>
      </c>
    </row>
    <row r="19" spans="1:11" ht="13.5">
      <c r="A19" s="33" t="s">
        <v>27</v>
      </c>
      <c r="B19" s="39">
        <f>+B10-B18</f>
        <v>14307278</v>
      </c>
      <c r="C19" s="40">
        <f aca="true" t="shared" si="2" ref="C19:K19">+C10-C18</f>
        <v>-29803380</v>
      </c>
      <c r="D19" s="41">
        <f t="shared" si="2"/>
        <v>-43282807</v>
      </c>
      <c r="E19" s="39">
        <f t="shared" si="2"/>
        <v>-21346775</v>
      </c>
      <c r="F19" s="40">
        <f t="shared" si="2"/>
        <v>-8151136</v>
      </c>
      <c r="G19" s="42">
        <f t="shared" si="2"/>
        <v>-8151136</v>
      </c>
      <c r="H19" s="43">
        <f t="shared" si="2"/>
        <v>213701156</v>
      </c>
      <c r="I19" s="39">
        <f t="shared" si="2"/>
        <v>6932071</v>
      </c>
      <c r="J19" s="40">
        <f t="shared" si="2"/>
        <v>16723236</v>
      </c>
      <c r="K19" s="42">
        <f t="shared" si="2"/>
        <v>23643052</v>
      </c>
    </row>
    <row r="20" spans="1:11" ht="25.5">
      <c r="A20" s="44" t="s">
        <v>28</v>
      </c>
      <c r="B20" s="45">
        <v>24595049</v>
      </c>
      <c r="C20" s="46">
        <v>56478745</v>
      </c>
      <c r="D20" s="47">
        <v>49913160</v>
      </c>
      <c r="E20" s="45">
        <v>71074000</v>
      </c>
      <c r="F20" s="46">
        <v>98165566</v>
      </c>
      <c r="G20" s="48">
        <v>98165566</v>
      </c>
      <c r="H20" s="49">
        <v>60578374</v>
      </c>
      <c r="I20" s="45">
        <v>99943071</v>
      </c>
      <c r="J20" s="46">
        <v>80072000</v>
      </c>
      <c r="K20" s="48">
        <v>82526000</v>
      </c>
    </row>
    <row r="21" spans="1:11" ht="63.75">
      <c r="A21" s="50" t="s">
        <v>88</v>
      </c>
      <c r="B21" s="51">
        <v>51487804</v>
      </c>
      <c r="C21" s="52">
        <v>10824286</v>
      </c>
      <c r="D21" s="53">
        <v>129592880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89</v>
      </c>
      <c r="B22" s="57">
        <f>SUM(B19:B21)</f>
        <v>90390131</v>
      </c>
      <c r="C22" s="58">
        <f aca="true" t="shared" si="3" ref="C22:K22">SUM(C19:C21)</f>
        <v>37499651</v>
      </c>
      <c r="D22" s="59">
        <f t="shared" si="3"/>
        <v>136223233</v>
      </c>
      <c r="E22" s="57">
        <f t="shared" si="3"/>
        <v>49727225</v>
      </c>
      <c r="F22" s="58">
        <f t="shared" si="3"/>
        <v>90014430</v>
      </c>
      <c r="G22" s="60">
        <f t="shared" si="3"/>
        <v>90014430</v>
      </c>
      <c r="H22" s="61">
        <f t="shared" si="3"/>
        <v>274279530</v>
      </c>
      <c r="I22" s="57">
        <f t="shared" si="3"/>
        <v>106875142</v>
      </c>
      <c r="J22" s="58">
        <f t="shared" si="3"/>
        <v>96795236</v>
      </c>
      <c r="K22" s="60">
        <f t="shared" si="3"/>
        <v>106169052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90390131</v>
      </c>
      <c r="C24" s="40">
        <f aca="true" t="shared" si="4" ref="C24:K24">SUM(C22:C23)</f>
        <v>37499651</v>
      </c>
      <c r="D24" s="41">
        <f t="shared" si="4"/>
        <v>136223233</v>
      </c>
      <c r="E24" s="39">
        <f t="shared" si="4"/>
        <v>49727225</v>
      </c>
      <c r="F24" s="40">
        <f t="shared" si="4"/>
        <v>90014430</v>
      </c>
      <c r="G24" s="42">
        <f t="shared" si="4"/>
        <v>90014430</v>
      </c>
      <c r="H24" s="43">
        <f t="shared" si="4"/>
        <v>274279530</v>
      </c>
      <c r="I24" s="39">
        <f t="shared" si="4"/>
        <v>106875142</v>
      </c>
      <c r="J24" s="40">
        <f t="shared" si="4"/>
        <v>96795236</v>
      </c>
      <c r="K24" s="42">
        <f t="shared" si="4"/>
        <v>106169052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90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60221509</v>
      </c>
      <c r="C27" s="7">
        <v>40388227</v>
      </c>
      <c r="D27" s="69">
        <v>13628818</v>
      </c>
      <c r="E27" s="70">
        <v>79691405</v>
      </c>
      <c r="F27" s="7">
        <v>121439940</v>
      </c>
      <c r="G27" s="71">
        <v>121439940</v>
      </c>
      <c r="H27" s="72">
        <v>83292578</v>
      </c>
      <c r="I27" s="70">
        <v>111106860</v>
      </c>
      <c r="J27" s="7">
        <v>79039789</v>
      </c>
      <c r="K27" s="71">
        <v>78795408</v>
      </c>
    </row>
    <row r="28" spans="1:11" ht="13.5">
      <c r="A28" s="73" t="s">
        <v>33</v>
      </c>
      <c r="B28" s="6">
        <v>57455852</v>
      </c>
      <c r="C28" s="6">
        <v>26150692</v>
      </c>
      <c r="D28" s="23">
        <v>10091312</v>
      </c>
      <c r="E28" s="24">
        <v>65639000</v>
      </c>
      <c r="F28" s="6">
        <v>95418935</v>
      </c>
      <c r="G28" s="25">
        <v>95418935</v>
      </c>
      <c r="H28" s="26">
        <v>0</v>
      </c>
      <c r="I28" s="24">
        <v>95979789</v>
      </c>
      <c r="J28" s="6">
        <v>74939789</v>
      </c>
      <c r="K28" s="25">
        <v>77295408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906564</v>
      </c>
      <c r="D31" s="23">
        <v>3537506</v>
      </c>
      <c r="E31" s="24">
        <v>14052405</v>
      </c>
      <c r="F31" s="6">
        <v>26021005</v>
      </c>
      <c r="G31" s="25">
        <v>26021005</v>
      </c>
      <c r="H31" s="26">
        <v>0</v>
      </c>
      <c r="I31" s="24">
        <v>15127071</v>
      </c>
      <c r="J31" s="6">
        <v>4100000</v>
      </c>
      <c r="K31" s="25">
        <v>1500000</v>
      </c>
    </row>
    <row r="32" spans="1:11" ht="13.5">
      <c r="A32" s="33" t="s">
        <v>36</v>
      </c>
      <c r="B32" s="7">
        <f>SUM(B28:B31)</f>
        <v>57455852</v>
      </c>
      <c r="C32" s="7">
        <f aca="true" t="shared" si="5" ref="C32:K32">SUM(C28:C31)</f>
        <v>27057256</v>
      </c>
      <c r="D32" s="69">
        <f t="shared" si="5"/>
        <v>13628818</v>
      </c>
      <c r="E32" s="70">
        <f t="shared" si="5"/>
        <v>79691405</v>
      </c>
      <c r="F32" s="7">
        <f t="shared" si="5"/>
        <v>121439940</v>
      </c>
      <c r="G32" s="71">
        <f t="shared" si="5"/>
        <v>121439940</v>
      </c>
      <c r="H32" s="72">
        <f t="shared" si="5"/>
        <v>0</v>
      </c>
      <c r="I32" s="70">
        <f t="shared" si="5"/>
        <v>111106860</v>
      </c>
      <c r="J32" s="7">
        <f t="shared" si="5"/>
        <v>79039789</v>
      </c>
      <c r="K32" s="71">
        <f t="shared" si="5"/>
        <v>78795408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239544540</v>
      </c>
      <c r="C35" s="6">
        <v>290632083</v>
      </c>
      <c r="D35" s="23">
        <v>434486976</v>
      </c>
      <c r="E35" s="24">
        <v>441777871</v>
      </c>
      <c r="F35" s="6">
        <v>325121329</v>
      </c>
      <c r="G35" s="25">
        <v>325121329</v>
      </c>
      <c r="H35" s="26">
        <v>676680067</v>
      </c>
      <c r="I35" s="24">
        <v>359191454</v>
      </c>
      <c r="J35" s="6">
        <v>416014954</v>
      </c>
      <c r="K35" s="25">
        <v>485077528</v>
      </c>
    </row>
    <row r="36" spans="1:11" ht="13.5">
      <c r="A36" s="22" t="s">
        <v>39</v>
      </c>
      <c r="B36" s="6">
        <v>850563871</v>
      </c>
      <c r="C36" s="6">
        <v>901532300</v>
      </c>
      <c r="D36" s="23">
        <v>1029333991</v>
      </c>
      <c r="E36" s="24">
        <v>1004176568</v>
      </c>
      <c r="F36" s="6">
        <v>1112651437</v>
      </c>
      <c r="G36" s="25">
        <v>1112651437</v>
      </c>
      <c r="H36" s="26">
        <v>1112626567</v>
      </c>
      <c r="I36" s="24">
        <v>1164258443</v>
      </c>
      <c r="J36" s="6">
        <v>1190607176</v>
      </c>
      <c r="K36" s="25">
        <v>1221573614</v>
      </c>
    </row>
    <row r="37" spans="1:11" ht="13.5">
      <c r="A37" s="22" t="s">
        <v>40</v>
      </c>
      <c r="B37" s="6">
        <v>239397898</v>
      </c>
      <c r="C37" s="6">
        <v>293523089</v>
      </c>
      <c r="D37" s="23">
        <v>423982992</v>
      </c>
      <c r="E37" s="24">
        <v>252264141</v>
      </c>
      <c r="F37" s="6">
        <v>298245133</v>
      </c>
      <c r="G37" s="25">
        <v>298245133</v>
      </c>
      <c r="H37" s="26">
        <v>480529034</v>
      </c>
      <c r="I37" s="24">
        <v>301595838</v>
      </c>
      <c r="J37" s="6">
        <v>304061910</v>
      </c>
      <c r="K37" s="25">
        <v>306974687</v>
      </c>
    </row>
    <row r="38" spans="1:11" ht="13.5">
      <c r="A38" s="22" t="s">
        <v>41</v>
      </c>
      <c r="B38" s="6">
        <v>84182010</v>
      </c>
      <c r="C38" s="6">
        <v>93767974</v>
      </c>
      <c r="D38" s="23">
        <v>86712830</v>
      </c>
      <c r="E38" s="24">
        <v>88763128</v>
      </c>
      <c r="F38" s="6">
        <v>86712829</v>
      </c>
      <c r="G38" s="25">
        <v>86712829</v>
      </c>
      <c r="H38" s="26">
        <v>81372810</v>
      </c>
      <c r="I38" s="24">
        <v>82083435</v>
      </c>
      <c r="J38" s="6">
        <v>77692282</v>
      </c>
      <c r="K38" s="25">
        <v>73302727</v>
      </c>
    </row>
    <row r="39" spans="1:11" ht="13.5">
      <c r="A39" s="22" t="s">
        <v>42</v>
      </c>
      <c r="B39" s="6">
        <v>676138365</v>
      </c>
      <c r="C39" s="6">
        <v>623114229</v>
      </c>
      <c r="D39" s="23">
        <v>823561977</v>
      </c>
      <c r="E39" s="24">
        <v>897817972</v>
      </c>
      <c r="F39" s="6">
        <v>962800374</v>
      </c>
      <c r="G39" s="25">
        <v>962800374</v>
      </c>
      <c r="H39" s="26">
        <v>976736287</v>
      </c>
      <c r="I39" s="24">
        <v>906681984</v>
      </c>
      <c r="J39" s="6">
        <v>974322918</v>
      </c>
      <c r="K39" s="25">
        <v>1065936578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0</v>
      </c>
      <c r="D42" s="23">
        <v>0</v>
      </c>
      <c r="E42" s="24">
        <v>120930347</v>
      </c>
      <c r="F42" s="6">
        <v>50146569</v>
      </c>
      <c r="G42" s="25">
        <v>50146569</v>
      </c>
      <c r="H42" s="26">
        <v>269844089</v>
      </c>
      <c r="I42" s="24">
        <v>121423116</v>
      </c>
      <c r="J42" s="6">
        <v>113432131</v>
      </c>
      <c r="K42" s="25">
        <v>131633218</v>
      </c>
    </row>
    <row r="43" spans="1:11" ht="13.5">
      <c r="A43" s="22" t="s">
        <v>45</v>
      </c>
      <c r="B43" s="6">
        <v>0</v>
      </c>
      <c r="C43" s="6">
        <v>0</v>
      </c>
      <c r="D43" s="23">
        <v>0</v>
      </c>
      <c r="E43" s="24">
        <v>-79691405</v>
      </c>
      <c r="F43" s="6">
        <v>-121439940</v>
      </c>
      <c r="G43" s="25">
        <v>-121439940</v>
      </c>
      <c r="H43" s="26">
        <v>-56345202</v>
      </c>
      <c r="I43" s="24">
        <v>-111106860</v>
      </c>
      <c r="J43" s="6">
        <v>-79039789</v>
      </c>
      <c r="K43" s="25">
        <v>-78795408</v>
      </c>
    </row>
    <row r="44" spans="1:11" ht="13.5">
      <c r="A44" s="22" t="s">
        <v>46</v>
      </c>
      <c r="B44" s="6">
        <v>15569014</v>
      </c>
      <c r="C44" s="6">
        <v>1123765</v>
      </c>
      <c r="D44" s="23">
        <v>2438574</v>
      </c>
      <c r="E44" s="24">
        <v>-2438575</v>
      </c>
      <c r="F44" s="6">
        <v>2438575</v>
      </c>
      <c r="G44" s="25">
        <v>2438575</v>
      </c>
      <c r="H44" s="26">
        <v>-21031763</v>
      </c>
      <c r="I44" s="24">
        <v>0</v>
      </c>
      <c r="J44" s="6">
        <v>0</v>
      </c>
      <c r="K44" s="25">
        <v>0</v>
      </c>
    </row>
    <row r="45" spans="1:11" ht="13.5">
      <c r="A45" s="33" t="s">
        <v>47</v>
      </c>
      <c r="B45" s="7">
        <v>26276758</v>
      </c>
      <c r="C45" s="7">
        <v>48430506</v>
      </c>
      <c r="D45" s="69">
        <v>43820344</v>
      </c>
      <c r="E45" s="70">
        <v>74459424</v>
      </c>
      <c r="F45" s="7">
        <v>1217779</v>
      </c>
      <c r="G45" s="71">
        <v>1217779</v>
      </c>
      <c r="H45" s="72">
        <v>309046731</v>
      </c>
      <c r="I45" s="70">
        <v>15210271</v>
      </c>
      <c r="J45" s="7">
        <v>49670862</v>
      </c>
      <c r="K45" s="71">
        <v>102987889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47306741</v>
      </c>
      <c r="C48" s="6">
        <v>41381769</v>
      </c>
      <c r="D48" s="23">
        <v>70866071</v>
      </c>
      <c r="E48" s="24">
        <v>76638354</v>
      </c>
      <c r="F48" s="6">
        <v>4894015</v>
      </c>
      <c r="G48" s="25">
        <v>4894015</v>
      </c>
      <c r="H48" s="26">
        <v>49242479</v>
      </c>
      <c r="I48" s="24">
        <v>15278520</v>
      </c>
      <c r="J48" s="6">
        <v>50150079</v>
      </c>
      <c r="K48" s="25">
        <v>103683654</v>
      </c>
    </row>
    <row r="49" spans="1:11" ht="13.5">
      <c r="A49" s="22" t="s">
        <v>50</v>
      </c>
      <c r="B49" s="6">
        <f>+B75</f>
        <v>231821396</v>
      </c>
      <c r="C49" s="6">
        <f aca="true" t="shared" si="6" ref="C49:K49">+C75</f>
        <v>448202503</v>
      </c>
      <c r="D49" s="23">
        <f t="shared" si="6"/>
        <v>750852757</v>
      </c>
      <c r="E49" s="24">
        <f t="shared" si="6"/>
        <v>48499515.02427226</v>
      </c>
      <c r="F49" s="6">
        <f t="shared" si="6"/>
        <v>208829718.84852976</v>
      </c>
      <c r="G49" s="25">
        <f t="shared" si="6"/>
        <v>208829718.84852976</v>
      </c>
      <c r="H49" s="26">
        <f t="shared" si="6"/>
        <v>231841365.0589875</v>
      </c>
      <c r="I49" s="24">
        <f t="shared" si="6"/>
        <v>186629739.88000333</v>
      </c>
      <c r="J49" s="6">
        <f t="shared" si="6"/>
        <v>171336672.27056205</v>
      </c>
      <c r="K49" s="25">
        <f t="shared" si="6"/>
        <v>155448385.30836278</v>
      </c>
    </row>
    <row r="50" spans="1:11" ht="13.5">
      <c r="A50" s="33" t="s">
        <v>51</v>
      </c>
      <c r="B50" s="7">
        <f>+B48-B49</f>
        <v>-184514655</v>
      </c>
      <c r="C50" s="7">
        <f aca="true" t="shared" si="7" ref="C50:K50">+C48-C49</f>
        <v>-406820734</v>
      </c>
      <c r="D50" s="69">
        <f t="shared" si="7"/>
        <v>-679986686</v>
      </c>
      <c r="E50" s="70">
        <f t="shared" si="7"/>
        <v>28138838.975727737</v>
      </c>
      <c r="F50" s="7">
        <f t="shared" si="7"/>
        <v>-203935703.84852976</v>
      </c>
      <c r="G50" s="71">
        <f t="shared" si="7"/>
        <v>-203935703.84852976</v>
      </c>
      <c r="H50" s="72">
        <f t="shared" si="7"/>
        <v>-182598886.0589875</v>
      </c>
      <c r="I50" s="70">
        <f t="shared" si="7"/>
        <v>-171351219.88000333</v>
      </c>
      <c r="J50" s="7">
        <f t="shared" si="7"/>
        <v>-121186593.27056205</v>
      </c>
      <c r="K50" s="71">
        <f t="shared" si="7"/>
        <v>-51764731.30836278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801416978</v>
      </c>
      <c r="C53" s="6">
        <v>828532980</v>
      </c>
      <c r="D53" s="23">
        <v>961328205</v>
      </c>
      <c r="E53" s="24">
        <v>929684593</v>
      </c>
      <c r="F53" s="6">
        <v>1044645652</v>
      </c>
      <c r="G53" s="25">
        <v>1044645652</v>
      </c>
      <c r="H53" s="26">
        <v>1044620781</v>
      </c>
      <c r="I53" s="24">
        <v>1096252658</v>
      </c>
      <c r="J53" s="6">
        <v>1122601391</v>
      </c>
      <c r="K53" s="25">
        <v>1153567829</v>
      </c>
    </row>
    <row r="54" spans="1:11" ht="13.5">
      <c r="A54" s="22" t="s">
        <v>54</v>
      </c>
      <c r="B54" s="6">
        <v>0</v>
      </c>
      <c r="C54" s="6">
        <v>34513739</v>
      </c>
      <c r="D54" s="23">
        <v>37493908</v>
      </c>
      <c r="E54" s="24">
        <v>39845956</v>
      </c>
      <c r="F54" s="6">
        <v>38122493</v>
      </c>
      <c r="G54" s="25">
        <v>38122493</v>
      </c>
      <c r="H54" s="26">
        <v>0</v>
      </c>
      <c r="I54" s="24">
        <v>39014854</v>
      </c>
      <c r="J54" s="6">
        <v>40391056</v>
      </c>
      <c r="K54" s="25">
        <v>42828970</v>
      </c>
    </row>
    <row r="55" spans="1:11" ht="13.5">
      <c r="A55" s="22" t="s">
        <v>55</v>
      </c>
      <c r="B55" s="6">
        <v>0</v>
      </c>
      <c r="C55" s="6">
        <v>29012661</v>
      </c>
      <c r="D55" s="23">
        <v>1096743</v>
      </c>
      <c r="E55" s="24">
        <v>8250000</v>
      </c>
      <c r="F55" s="6">
        <v>5837481</v>
      </c>
      <c r="G55" s="25">
        <v>5837481</v>
      </c>
      <c r="H55" s="26">
        <v>4971632</v>
      </c>
      <c r="I55" s="24">
        <v>9096000</v>
      </c>
      <c r="J55" s="6">
        <v>8000000</v>
      </c>
      <c r="K55" s="25">
        <v>8019500</v>
      </c>
    </row>
    <row r="56" spans="1:11" ht="13.5">
      <c r="A56" s="22" t="s">
        <v>56</v>
      </c>
      <c r="B56" s="6">
        <v>22448615</v>
      </c>
      <c r="C56" s="6">
        <v>29481743</v>
      </c>
      <c r="D56" s="23">
        <v>29952306</v>
      </c>
      <c r="E56" s="24">
        <v>30582198</v>
      </c>
      <c r="F56" s="6">
        <v>38930751</v>
      </c>
      <c r="G56" s="25">
        <v>38930751</v>
      </c>
      <c r="H56" s="26">
        <v>34190252</v>
      </c>
      <c r="I56" s="24">
        <v>35152539</v>
      </c>
      <c r="J56" s="6">
        <v>36665930</v>
      </c>
      <c r="K56" s="25">
        <v>38277420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5062401</v>
      </c>
      <c r="F59" s="6">
        <v>5062401</v>
      </c>
      <c r="G59" s="25">
        <v>5062401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34583357</v>
      </c>
      <c r="C60" s="6">
        <v>33143492</v>
      </c>
      <c r="D60" s="23">
        <v>0</v>
      </c>
      <c r="E60" s="24">
        <v>49239446</v>
      </c>
      <c r="F60" s="6">
        <v>49239446</v>
      </c>
      <c r="G60" s="25">
        <v>49239446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91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0.877863205736829</v>
      </c>
      <c r="F70" s="5">
        <f t="shared" si="8"/>
        <v>0.7738769047708671</v>
      </c>
      <c r="G70" s="5">
        <f t="shared" si="8"/>
        <v>0.7738769047708671</v>
      </c>
      <c r="H70" s="5">
        <f t="shared" si="8"/>
        <v>1.16235458122235</v>
      </c>
      <c r="I70" s="5">
        <f t="shared" si="8"/>
        <v>0.795621784583554</v>
      </c>
      <c r="J70" s="5">
        <f t="shared" si="8"/>
        <v>0.7970188224717993</v>
      </c>
      <c r="K70" s="5">
        <f t="shared" si="8"/>
        <v>0.8141244458647952</v>
      </c>
    </row>
    <row r="71" spans="1:11" ht="12.75" hidden="1">
      <c r="A71" s="1" t="s">
        <v>92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654766958</v>
      </c>
      <c r="F71" s="2">
        <f t="shared" si="9"/>
        <v>573158454</v>
      </c>
      <c r="G71" s="2">
        <f t="shared" si="9"/>
        <v>573158454</v>
      </c>
      <c r="H71" s="2">
        <f t="shared" si="9"/>
        <v>806181248</v>
      </c>
      <c r="I71" s="2">
        <f t="shared" si="9"/>
        <v>665942284</v>
      </c>
      <c r="J71" s="2">
        <f t="shared" si="9"/>
        <v>708775959</v>
      </c>
      <c r="K71" s="2">
        <f t="shared" si="9"/>
        <v>771991731</v>
      </c>
    </row>
    <row r="72" spans="1:11" ht="12.75" hidden="1">
      <c r="A72" s="1" t="s">
        <v>93</v>
      </c>
      <c r="B72" s="2">
        <f>+B77</f>
        <v>588927881</v>
      </c>
      <c r="C72" s="2">
        <f aca="true" t="shared" si="10" ref="C72:K72">+C77</f>
        <v>596022866</v>
      </c>
      <c r="D72" s="2">
        <f t="shared" si="10"/>
        <v>687057537</v>
      </c>
      <c r="E72" s="2">
        <f t="shared" si="10"/>
        <v>745864451</v>
      </c>
      <c r="F72" s="2">
        <f t="shared" si="10"/>
        <v>740632587</v>
      </c>
      <c r="G72" s="2">
        <f t="shared" si="10"/>
        <v>740632587</v>
      </c>
      <c r="H72" s="2">
        <f t="shared" si="10"/>
        <v>693576006</v>
      </c>
      <c r="I72" s="2">
        <f t="shared" si="10"/>
        <v>837008610</v>
      </c>
      <c r="J72" s="2">
        <f t="shared" si="10"/>
        <v>889283840</v>
      </c>
      <c r="K72" s="2">
        <f t="shared" si="10"/>
        <v>948247820</v>
      </c>
    </row>
    <row r="73" spans="1:11" ht="12.75" hidden="1">
      <c r="A73" s="1" t="s">
        <v>94</v>
      </c>
      <c r="B73" s="2">
        <f>+B74</f>
        <v>84855851.83333331</v>
      </c>
      <c r="C73" s="2">
        <f aca="true" t="shared" si="11" ref="C73:K73">+(C78+C80+C81+C82)-(B78+B80+B81+B82)</f>
        <v>56783731</v>
      </c>
      <c r="D73" s="2">
        <f t="shared" si="11"/>
        <v>113701886</v>
      </c>
      <c r="E73" s="2">
        <f t="shared" si="11"/>
        <v>2187316</v>
      </c>
      <c r="F73" s="2">
        <f>+(F78+F80+F81+F82)-(D78+D80+D81+D82)</f>
        <v>-43393592</v>
      </c>
      <c r="G73" s="2">
        <f>+(G78+G80+G81+G82)-(D78+D80+D81+D82)</f>
        <v>-43393592</v>
      </c>
      <c r="H73" s="2">
        <f>+(H78+H80+H81+H82)-(D78+D80+D81+D82)</f>
        <v>262478832</v>
      </c>
      <c r="I73" s="2">
        <f>+(I78+I80+I81+I82)-(E78+E80+E81+E82)</f>
        <v>-21820072</v>
      </c>
      <c r="J73" s="2">
        <f t="shared" si="11"/>
        <v>21951941</v>
      </c>
      <c r="K73" s="2">
        <f t="shared" si="11"/>
        <v>15528999</v>
      </c>
    </row>
    <row r="74" spans="1:11" ht="12.75" hidden="1">
      <c r="A74" s="1" t="s">
        <v>95</v>
      </c>
      <c r="B74" s="2">
        <f>+TREND(C74:E74)</f>
        <v>84855851.83333331</v>
      </c>
      <c r="C74" s="2">
        <f>+C73</f>
        <v>56783731</v>
      </c>
      <c r="D74" s="2">
        <f aca="true" t="shared" si="12" ref="D74:K74">+D73</f>
        <v>113701886</v>
      </c>
      <c r="E74" s="2">
        <f t="shared" si="12"/>
        <v>2187316</v>
      </c>
      <c r="F74" s="2">
        <f t="shared" si="12"/>
        <v>-43393592</v>
      </c>
      <c r="G74" s="2">
        <f t="shared" si="12"/>
        <v>-43393592</v>
      </c>
      <c r="H74" s="2">
        <f t="shared" si="12"/>
        <v>262478832</v>
      </c>
      <c r="I74" s="2">
        <f t="shared" si="12"/>
        <v>-21820072</v>
      </c>
      <c r="J74" s="2">
        <f t="shared" si="12"/>
        <v>21951941</v>
      </c>
      <c r="K74" s="2">
        <f t="shared" si="12"/>
        <v>15528999</v>
      </c>
    </row>
    <row r="75" spans="1:11" ht="12.75" hidden="1">
      <c r="A75" s="1" t="s">
        <v>96</v>
      </c>
      <c r="B75" s="2">
        <f>+B84-(((B80+B81+B78)*B70)-B79)</f>
        <v>231821396</v>
      </c>
      <c r="C75" s="2">
        <f aca="true" t="shared" si="13" ref="C75:K75">+C84-(((C80+C81+C78)*C70)-C79)</f>
        <v>448202503</v>
      </c>
      <c r="D75" s="2">
        <f t="shared" si="13"/>
        <v>750852757</v>
      </c>
      <c r="E75" s="2">
        <f t="shared" si="13"/>
        <v>48499515.02427226</v>
      </c>
      <c r="F75" s="2">
        <f t="shared" si="13"/>
        <v>208829718.84852976</v>
      </c>
      <c r="G75" s="2">
        <f t="shared" si="13"/>
        <v>208829718.84852976</v>
      </c>
      <c r="H75" s="2">
        <f t="shared" si="13"/>
        <v>231841365.0589875</v>
      </c>
      <c r="I75" s="2">
        <f t="shared" si="13"/>
        <v>186629739.88000333</v>
      </c>
      <c r="J75" s="2">
        <f t="shared" si="13"/>
        <v>171336672.27056205</v>
      </c>
      <c r="K75" s="2">
        <f t="shared" si="13"/>
        <v>155448385.30836278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588927881</v>
      </c>
      <c r="C77" s="3">
        <v>596022866</v>
      </c>
      <c r="D77" s="3">
        <v>687057537</v>
      </c>
      <c r="E77" s="3">
        <v>745864451</v>
      </c>
      <c r="F77" s="3">
        <v>740632587</v>
      </c>
      <c r="G77" s="3">
        <v>740632587</v>
      </c>
      <c r="H77" s="3">
        <v>693576006</v>
      </c>
      <c r="I77" s="3">
        <v>837008610</v>
      </c>
      <c r="J77" s="3">
        <v>889283840</v>
      </c>
      <c r="K77" s="3">
        <v>948247820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206637199</v>
      </c>
      <c r="C79" s="3">
        <v>257918634</v>
      </c>
      <c r="D79" s="3">
        <v>379321547</v>
      </c>
      <c r="E79" s="3">
        <v>211358263</v>
      </c>
      <c r="F79" s="3">
        <v>253583687</v>
      </c>
      <c r="G79" s="3">
        <v>253583687</v>
      </c>
      <c r="H79" s="3">
        <v>433967178</v>
      </c>
      <c r="I79" s="3">
        <v>257125154</v>
      </c>
      <c r="J79" s="3">
        <v>259800634</v>
      </c>
      <c r="K79" s="3">
        <v>262715009</v>
      </c>
    </row>
    <row r="80" spans="1:11" ht="12.75" hidden="1">
      <c r="A80" s="1" t="s">
        <v>68</v>
      </c>
      <c r="B80" s="3">
        <v>117638945</v>
      </c>
      <c r="C80" s="3">
        <v>211392505</v>
      </c>
      <c r="D80" s="3">
        <v>263380880</v>
      </c>
      <c r="E80" s="3">
        <v>323793329</v>
      </c>
      <c r="F80" s="3">
        <v>290960220</v>
      </c>
      <c r="G80" s="3">
        <v>290960220</v>
      </c>
      <c r="H80" s="3">
        <v>474229310</v>
      </c>
      <c r="I80" s="3">
        <v>315711056</v>
      </c>
      <c r="J80" s="3">
        <v>338694577</v>
      </c>
      <c r="K80" s="3">
        <v>355300550</v>
      </c>
    </row>
    <row r="81" spans="1:11" ht="12.75" hidden="1">
      <c r="A81" s="1" t="s">
        <v>69</v>
      </c>
      <c r="B81" s="3">
        <v>69679010</v>
      </c>
      <c r="C81" s="3">
        <v>32709181</v>
      </c>
      <c r="D81" s="3">
        <v>94422692</v>
      </c>
      <c r="E81" s="3">
        <v>36197559</v>
      </c>
      <c r="F81" s="3">
        <v>23449760</v>
      </c>
      <c r="G81" s="3">
        <v>23449760</v>
      </c>
      <c r="H81" s="3">
        <v>146053094</v>
      </c>
      <c r="I81" s="3">
        <v>22459760</v>
      </c>
      <c r="J81" s="3">
        <v>21428180</v>
      </c>
      <c r="K81" s="3">
        <v>20351206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654766958</v>
      </c>
      <c r="F83" s="3">
        <v>573158454</v>
      </c>
      <c r="G83" s="3">
        <v>573158454</v>
      </c>
      <c r="H83" s="3">
        <v>806181248</v>
      </c>
      <c r="I83" s="3">
        <v>665942284</v>
      </c>
      <c r="J83" s="3">
        <v>708775959</v>
      </c>
      <c r="K83" s="3">
        <v>771991731</v>
      </c>
    </row>
    <row r="84" spans="1:11" ht="12.75" hidden="1">
      <c r="A84" s="1" t="s">
        <v>72</v>
      </c>
      <c r="B84" s="3">
        <v>25184197</v>
      </c>
      <c r="C84" s="3">
        <v>190283869</v>
      </c>
      <c r="D84" s="3">
        <v>371531210</v>
      </c>
      <c r="E84" s="3">
        <v>153164007</v>
      </c>
      <c r="F84" s="3">
        <v>198560654</v>
      </c>
      <c r="G84" s="3">
        <v>198560654</v>
      </c>
      <c r="H84" s="3">
        <v>518862281</v>
      </c>
      <c r="I84" s="3">
        <v>198560654</v>
      </c>
      <c r="J84" s="3">
        <v>198560654</v>
      </c>
      <c r="K84" s="3">
        <v>198560654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79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0</v>
      </c>
      <c r="C5" s="6">
        <v>0</v>
      </c>
      <c r="D5" s="23">
        <v>0</v>
      </c>
      <c r="E5" s="24">
        <v>0</v>
      </c>
      <c r="F5" s="6">
        <v>0</v>
      </c>
      <c r="G5" s="25">
        <v>0</v>
      </c>
      <c r="H5" s="26">
        <v>0</v>
      </c>
      <c r="I5" s="24">
        <v>0</v>
      </c>
      <c r="J5" s="6">
        <v>0</v>
      </c>
      <c r="K5" s="25">
        <v>0</v>
      </c>
    </row>
    <row r="6" spans="1:11" ht="13.5">
      <c r="A6" s="22" t="s">
        <v>18</v>
      </c>
      <c r="B6" s="6">
        <v>0</v>
      </c>
      <c r="C6" s="6">
        <v>0</v>
      </c>
      <c r="D6" s="23">
        <v>0</v>
      </c>
      <c r="E6" s="24">
        <v>0</v>
      </c>
      <c r="F6" s="6">
        <v>0</v>
      </c>
      <c r="G6" s="25">
        <v>0</v>
      </c>
      <c r="H6" s="26">
        <v>0</v>
      </c>
      <c r="I6" s="24">
        <v>0</v>
      </c>
      <c r="J6" s="6">
        <v>0</v>
      </c>
      <c r="K6" s="25">
        <v>0</v>
      </c>
    </row>
    <row r="7" spans="1:11" ht="13.5">
      <c r="A7" s="22" t="s">
        <v>19</v>
      </c>
      <c r="B7" s="6">
        <v>2835809</v>
      </c>
      <c r="C7" s="6">
        <v>2944162</v>
      </c>
      <c r="D7" s="23">
        <v>3307133</v>
      </c>
      <c r="E7" s="24">
        <v>2700000</v>
      </c>
      <c r="F7" s="6">
        <v>1743112</v>
      </c>
      <c r="G7" s="25">
        <v>1743112</v>
      </c>
      <c r="H7" s="26">
        <v>1657887</v>
      </c>
      <c r="I7" s="24">
        <v>1035023</v>
      </c>
      <c r="J7" s="6">
        <v>1086774</v>
      </c>
      <c r="K7" s="25">
        <v>1141113</v>
      </c>
    </row>
    <row r="8" spans="1:11" ht="13.5">
      <c r="A8" s="22" t="s">
        <v>20</v>
      </c>
      <c r="B8" s="6">
        <v>263244374</v>
      </c>
      <c r="C8" s="6">
        <v>277892099</v>
      </c>
      <c r="D8" s="23">
        <v>284348636</v>
      </c>
      <c r="E8" s="24">
        <v>313062190</v>
      </c>
      <c r="F8" s="6">
        <v>303022190</v>
      </c>
      <c r="G8" s="25">
        <v>303022190</v>
      </c>
      <c r="H8" s="26">
        <v>301747649</v>
      </c>
      <c r="I8" s="24">
        <v>306054190</v>
      </c>
      <c r="J8" s="6">
        <v>313159190</v>
      </c>
      <c r="K8" s="25">
        <v>319322190</v>
      </c>
    </row>
    <row r="9" spans="1:11" ht="13.5">
      <c r="A9" s="22" t="s">
        <v>21</v>
      </c>
      <c r="B9" s="6">
        <v>85916254</v>
      </c>
      <c r="C9" s="6">
        <v>90701583</v>
      </c>
      <c r="D9" s="23">
        <v>73801910</v>
      </c>
      <c r="E9" s="24">
        <v>102001059</v>
      </c>
      <c r="F9" s="6">
        <v>83854399</v>
      </c>
      <c r="G9" s="25">
        <v>83854399</v>
      </c>
      <c r="H9" s="26">
        <v>73527129</v>
      </c>
      <c r="I9" s="24">
        <v>82080191</v>
      </c>
      <c r="J9" s="6">
        <v>86098451</v>
      </c>
      <c r="K9" s="25">
        <v>90317624</v>
      </c>
    </row>
    <row r="10" spans="1:11" ht="25.5">
      <c r="A10" s="27" t="s">
        <v>85</v>
      </c>
      <c r="B10" s="28">
        <f>SUM(B5:B9)</f>
        <v>351996437</v>
      </c>
      <c r="C10" s="29">
        <f aca="true" t="shared" si="0" ref="C10:K10">SUM(C5:C9)</f>
        <v>371537844</v>
      </c>
      <c r="D10" s="30">
        <f t="shared" si="0"/>
        <v>361457679</v>
      </c>
      <c r="E10" s="28">
        <f t="shared" si="0"/>
        <v>417763249</v>
      </c>
      <c r="F10" s="29">
        <f t="shared" si="0"/>
        <v>388619701</v>
      </c>
      <c r="G10" s="31">
        <f t="shared" si="0"/>
        <v>388619701</v>
      </c>
      <c r="H10" s="32">
        <f t="shared" si="0"/>
        <v>376932665</v>
      </c>
      <c r="I10" s="28">
        <f t="shared" si="0"/>
        <v>389169404</v>
      </c>
      <c r="J10" s="29">
        <f t="shared" si="0"/>
        <v>400344415</v>
      </c>
      <c r="K10" s="31">
        <f t="shared" si="0"/>
        <v>410780927</v>
      </c>
    </row>
    <row r="11" spans="1:11" ht="13.5">
      <c r="A11" s="22" t="s">
        <v>22</v>
      </c>
      <c r="B11" s="6">
        <v>255327164</v>
      </c>
      <c r="C11" s="6">
        <v>264063514</v>
      </c>
      <c r="D11" s="23">
        <v>277980904</v>
      </c>
      <c r="E11" s="24">
        <v>274643831</v>
      </c>
      <c r="F11" s="6">
        <v>279591058</v>
      </c>
      <c r="G11" s="25">
        <v>279591058</v>
      </c>
      <c r="H11" s="26">
        <v>286599097</v>
      </c>
      <c r="I11" s="24">
        <v>276281921</v>
      </c>
      <c r="J11" s="6">
        <v>290095858</v>
      </c>
      <c r="K11" s="25">
        <v>304600650</v>
      </c>
    </row>
    <row r="12" spans="1:11" ht="13.5">
      <c r="A12" s="22" t="s">
        <v>23</v>
      </c>
      <c r="B12" s="6">
        <v>12898448</v>
      </c>
      <c r="C12" s="6">
        <v>13431978</v>
      </c>
      <c r="D12" s="23">
        <v>13379242</v>
      </c>
      <c r="E12" s="24">
        <v>14017808</v>
      </c>
      <c r="F12" s="6">
        <v>13504514</v>
      </c>
      <c r="G12" s="25">
        <v>13504514</v>
      </c>
      <c r="H12" s="26">
        <v>12802964</v>
      </c>
      <c r="I12" s="24">
        <v>14142716</v>
      </c>
      <c r="J12" s="6">
        <v>14849825</v>
      </c>
      <c r="K12" s="25">
        <v>15592315</v>
      </c>
    </row>
    <row r="13" spans="1:11" ht="13.5">
      <c r="A13" s="22" t="s">
        <v>86</v>
      </c>
      <c r="B13" s="6">
        <v>25865755</v>
      </c>
      <c r="C13" s="6">
        <v>15714688</v>
      </c>
      <c r="D13" s="23">
        <v>17646769</v>
      </c>
      <c r="E13" s="24">
        <v>11271875</v>
      </c>
      <c r="F13" s="6">
        <v>11271875</v>
      </c>
      <c r="G13" s="25">
        <v>11271875</v>
      </c>
      <c r="H13" s="26">
        <v>14880868</v>
      </c>
      <c r="I13" s="24">
        <v>11271875</v>
      </c>
      <c r="J13" s="6">
        <v>11271875</v>
      </c>
      <c r="K13" s="25">
        <v>11271875</v>
      </c>
    </row>
    <row r="14" spans="1:11" ht="13.5">
      <c r="A14" s="22" t="s">
        <v>24</v>
      </c>
      <c r="B14" s="6">
        <v>0</v>
      </c>
      <c r="C14" s="6">
        <v>0</v>
      </c>
      <c r="D14" s="23">
        <v>0</v>
      </c>
      <c r="E14" s="24">
        <v>0</v>
      </c>
      <c r="F14" s="6">
        <v>0</v>
      </c>
      <c r="G14" s="25">
        <v>0</v>
      </c>
      <c r="H14" s="26">
        <v>0</v>
      </c>
      <c r="I14" s="24">
        <v>0</v>
      </c>
      <c r="J14" s="6">
        <v>0</v>
      </c>
      <c r="K14" s="25">
        <v>0</v>
      </c>
    </row>
    <row r="15" spans="1:11" ht="13.5">
      <c r="A15" s="22" t="s">
        <v>87</v>
      </c>
      <c r="B15" s="6">
        <v>7627839</v>
      </c>
      <c r="C15" s="6">
        <v>8223594</v>
      </c>
      <c r="D15" s="23">
        <v>6962594</v>
      </c>
      <c r="E15" s="24">
        <v>6905145</v>
      </c>
      <c r="F15" s="6">
        <v>6850268</v>
      </c>
      <c r="G15" s="25">
        <v>6850268</v>
      </c>
      <c r="H15" s="26">
        <v>6128421</v>
      </c>
      <c r="I15" s="24">
        <v>6895268</v>
      </c>
      <c r="J15" s="6">
        <v>6495268</v>
      </c>
      <c r="K15" s="25">
        <v>6495268</v>
      </c>
    </row>
    <row r="16" spans="1:11" ht="13.5">
      <c r="A16" s="22" t="s">
        <v>20</v>
      </c>
      <c r="B16" s="6">
        <v>10625460</v>
      </c>
      <c r="C16" s="6">
        <v>9560026</v>
      </c>
      <c r="D16" s="23">
        <v>8366123</v>
      </c>
      <c r="E16" s="24">
        <v>27973000</v>
      </c>
      <c r="F16" s="6">
        <v>12148000</v>
      </c>
      <c r="G16" s="25">
        <v>12148000</v>
      </c>
      <c r="H16" s="26">
        <v>8051537</v>
      </c>
      <c r="I16" s="24">
        <v>12171000</v>
      </c>
      <c r="J16" s="6">
        <v>11148000</v>
      </c>
      <c r="K16" s="25">
        <v>11148000</v>
      </c>
    </row>
    <row r="17" spans="1:11" ht="13.5">
      <c r="A17" s="22" t="s">
        <v>25</v>
      </c>
      <c r="B17" s="6">
        <v>135173496</v>
      </c>
      <c r="C17" s="6">
        <v>109178052</v>
      </c>
      <c r="D17" s="23">
        <v>89871339</v>
      </c>
      <c r="E17" s="24">
        <v>82449512</v>
      </c>
      <c r="F17" s="6">
        <v>79336830</v>
      </c>
      <c r="G17" s="25">
        <v>79336830</v>
      </c>
      <c r="H17" s="26">
        <v>58856800</v>
      </c>
      <c r="I17" s="24">
        <v>78161310</v>
      </c>
      <c r="J17" s="6">
        <v>78283258</v>
      </c>
      <c r="K17" s="25">
        <v>78411300</v>
      </c>
    </row>
    <row r="18" spans="1:11" ht="13.5">
      <c r="A18" s="33" t="s">
        <v>26</v>
      </c>
      <c r="B18" s="34">
        <f>SUM(B11:B17)</f>
        <v>447518162</v>
      </c>
      <c r="C18" s="35">
        <f aca="true" t="shared" si="1" ref="C18:K18">SUM(C11:C17)</f>
        <v>420171852</v>
      </c>
      <c r="D18" s="36">
        <f t="shared" si="1"/>
        <v>414206971</v>
      </c>
      <c r="E18" s="34">
        <f t="shared" si="1"/>
        <v>417261171</v>
      </c>
      <c r="F18" s="35">
        <f t="shared" si="1"/>
        <v>402702545</v>
      </c>
      <c r="G18" s="37">
        <f t="shared" si="1"/>
        <v>402702545</v>
      </c>
      <c r="H18" s="38">
        <f t="shared" si="1"/>
        <v>387319687</v>
      </c>
      <c r="I18" s="34">
        <f t="shared" si="1"/>
        <v>398924090</v>
      </c>
      <c r="J18" s="35">
        <f t="shared" si="1"/>
        <v>412144084</v>
      </c>
      <c r="K18" s="37">
        <f t="shared" si="1"/>
        <v>427519408</v>
      </c>
    </row>
    <row r="19" spans="1:11" ht="13.5">
      <c r="A19" s="33" t="s">
        <v>27</v>
      </c>
      <c r="B19" s="39">
        <f>+B10-B18</f>
        <v>-95521725</v>
      </c>
      <c r="C19" s="40">
        <f aca="true" t="shared" si="2" ref="C19:K19">+C10-C18</f>
        <v>-48634008</v>
      </c>
      <c r="D19" s="41">
        <f t="shared" si="2"/>
        <v>-52749292</v>
      </c>
      <c r="E19" s="39">
        <f t="shared" si="2"/>
        <v>502078</v>
      </c>
      <c r="F19" s="40">
        <f t="shared" si="2"/>
        <v>-14082844</v>
      </c>
      <c r="G19" s="42">
        <f t="shared" si="2"/>
        <v>-14082844</v>
      </c>
      <c r="H19" s="43">
        <f t="shared" si="2"/>
        <v>-10387022</v>
      </c>
      <c r="I19" s="39">
        <f t="shared" si="2"/>
        <v>-9754686</v>
      </c>
      <c r="J19" s="40">
        <f t="shared" si="2"/>
        <v>-11799669</v>
      </c>
      <c r="K19" s="42">
        <f t="shared" si="2"/>
        <v>-16738481</v>
      </c>
    </row>
    <row r="20" spans="1:11" ht="25.5">
      <c r="A20" s="44" t="s">
        <v>28</v>
      </c>
      <c r="B20" s="45">
        <v>6171000</v>
      </c>
      <c r="C20" s="46">
        <v>0</v>
      </c>
      <c r="D20" s="47">
        <v>38950</v>
      </c>
      <c r="E20" s="45">
        <v>0</v>
      </c>
      <c r="F20" s="46">
        <v>600000</v>
      </c>
      <c r="G20" s="48">
        <v>600000</v>
      </c>
      <c r="H20" s="49">
        <v>0</v>
      </c>
      <c r="I20" s="45">
        <v>0</v>
      </c>
      <c r="J20" s="46">
        <v>0</v>
      </c>
      <c r="K20" s="48">
        <v>0</v>
      </c>
    </row>
    <row r="21" spans="1:11" ht="63.75">
      <c r="A21" s="50" t="s">
        <v>88</v>
      </c>
      <c r="B21" s="51">
        <v>0</v>
      </c>
      <c r="C21" s="52">
        <v>0</v>
      </c>
      <c r="D21" s="53">
        <v>0</v>
      </c>
      <c r="E21" s="51">
        <v>0</v>
      </c>
      <c r="F21" s="52">
        <v>0</v>
      </c>
      <c r="G21" s="54">
        <v>0</v>
      </c>
      <c r="H21" s="55">
        <v>0</v>
      </c>
      <c r="I21" s="51">
        <v>0</v>
      </c>
      <c r="J21" s="52">
        <v>0</v>
      </c>
      <c r="K21" s="54">
        <v>0</v>
      </c>
    </row>
    <row r="22" spans="1:11" ht="25.5">
      <c r="A22" s="56" t="s">
        <v>89</v>
      </c>
      <c r="B22" s="57">
        <f>SUM(B19:B21)</f>
        <v>-89350725</v>
      </c>
      <c r="C22" s="58">
        <f aca="true" t="shared" si="3" ref="C22:K22">SUM(C19:C21)</f>
        <v>-48634008</v>
      </c>
      <c r="D22" s="59">
        <f t="shared" si="3"/>
        <v>-52710342</v>
      </c>
      <c r="E22" s="57">
        <f t="shared" si="3"/>
        <v>502078</v>
      </c>
      <c r="F22" s="58">
        <f t="shared" si="3"/>
        <v>-13482844</v>
      </c>
      <c r="G22" s="60">
        <f t="shared" si="3"/>
        <v>-13482844</v>
      </c>
      <c r="H22" s="61">
        <f t="shared" si="3"/>
        <v>-10387022</v>
      </c>
      <c r="I22" s="57">
        <f t="shared" si="3"/>
        <v>-9754686</v>
      </c>
      <c r="J22" s="58">
        <f t="shared" si="3"/>
        <v>-11799669</v>
      </c>
      <c r="K22" s="60">
        <f t="shared" si="3"/>
        <v>-16738481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-89350725</v>
      </c>
      <c r="C24" s="40">
        <f aca="true" t="shared" si="4" ref="C24:K24">SUM(C22:C23)</f>
        <v>-48634008</v>
      </c>
      <c r="D24" s="41">
        <f t="shared" si="4"/>
        <v>-52710342</v>
      </c>
      <c r="E24" s="39">
        <f t="shared" si="4"/>
        <v>502078</v>
      </c>
      <c r="F24" s="40">
        <f t="shared" si="4"/>
        <v>-13482844</v>
      </c>
      <c r="G24" s="42">
        <f t="shared" si="4"/>
        <v>-13482844</v>
      </c>
      <c r="H24" s="43">
        <f t="shared" si="4"/>
        <v>-10387022</v>
      </c>
      <c r="I24" s="39">
        <f t="shared" si="4"/>
        <v>-9754686</v>
      </c>
      <c r="J24" s="40">
        <f t="shared" si="4"/>
        <v>-11799669</v>
      </c>
      <c r="K24" s="42">
        <f t="shared" si="4"/>
        <v>-16738481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90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3125963</v>
      </c>
      <c r="C27" s="7">
        <v>3529932</v>
      </c>
      <c r="D27" s="69">
        <v>660410</v>
      </c>
      <c r="E27" s="70">
        <v>2150000</v>
      </c>
      <c r="F27" s="7">
        <v>3740000</v>
      </c>
      <c r="G27" s="71">
        <v>3740000</v>
      </c>
      <c r="H27" s="72">
        <v>3099193</v>
      </c>
      <c r="I27" s="70">
        <v>2370000</v>
      </c>
      <c r="J27" s="7">
        <v>1370000</v>
      </c>
      <c r="K27" s="71">
        <v>1320000</v>
      </c>
    </row>
    <row r="28" spans="1:11" ht="13.5">
      <c r="A28" s="73" t="s">
        <v>33</v>
      </c>
      <c r="B28" s="6">
        <v>0</v>
      </c>
      <c r="C28" s="6">
        <v>0</v>
      </c>
      <c r="D28" s="23">
        <v>38950</v>
      </c>
      <c r="E28" s="24">
        <v>0</v>
      </c>
      <c r="F28" s="6">
        <v>600000</v>
      </c>
      <c r="G28" s="25">
        <v>600000</v>
      </c>
      <c r="H28" s="26">
        <v>0</v>
      </c>
      <c r="I28" s="24">
        <v>0</v>
      </c>
      <c r="J28" s="6">
        <v>0</v>
      </c>
      <c r="K28" s="25">
        <v>0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3529932</v>
      </c>
      <c r="D31" s="23">
        <v>621460</v>
      </c>
      <c r="E31" s="24">
        <v>2150000</v>
      </c>
      <c r="F31" s="6">
        <v>3050000</v>
      </c>
      <c r="G31" s="25">
        <v>3050000</v>
      </c>
      <c r="H31" s="26">
        <v>0</v>
      </c>
      <c r="I31" s="24">
        <v>2280000</v>
      </c>
      <c r="J31" s="6">
        <v>1280000</v>
      </c>
      <c r="K31" s="25">
        <v>1230000</v>
      </c>
    </row>
    <row r="32" spans="1:11" ht="13.5">
      <c r="A32" s="33" t="s">
        <v>36</v>
      </c>
      <c r="B32" s="7">
        <f>SUM(B28:B31)</f>
        <v>0</v>
      </c>
      <c r="C32" s="7">
        <f aca="true" t="shared" si="5" ref="C32:K32">SUM(C28:C31)</f>
        <v>3529932</v>
      </c>
      <c r="D32" s="69">
        <f t="shared" si="5"/>
        <v>660410</v>
      </c>
      <c r="E32" s="70">
        <f t="shared" si="5"/>
        <v>2150000</v>
      </c>
      <c r="F32" s="7">
        <f t="shared" si="5"/>
        <v>3650000</v>
      </c>
      <c r="G32" s="71">
        <f t="shared" si="5"/>
        <v>3650000</v>
      </c>
      <c r="H32" s="72">
        <f t="shared" si="5"/>
        <v>0</v>
      </c>
      <c r="I32" s="70">
        <f t="shared" si="5"/>
        <v>2280000</v>
      </c>
      <c r="J32" s="7">
        <f t="shared" si="5"/>
        <v>1280000</v>
      </c>
      <c r="K32" s="71">
        <f t="shared" si="5"/>
        <v>1230000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25965820</v>
      </c>
      <c r="C35" s="6">
        <v>49118509</v>
      </c>
      <c r="D35" s="23">
        <v>20747886</v>
      </c>
      <c r="E35" s="24">
        <v>24512454</v>
      </c>
      <c r="F35" s="6">
        <v>14023079</v>
      </c>
      <c r="G35" s="25">
        <v>14023079</v>
      </c>
      <c r="H35" s="26">
        <v>11497644</v>
      </c>
      <c r="I35" s="24">
        <v>9569646</v>
      </c>
      <c r="J35" s="6">
        <v>8094141</v>
      </c>
      <c r="K35" s="25">
        <v>3729824</v>
      </c>
    </row>
    <row r="36" spans="1:11" ht="13.5">
      <c r="A36" s="22" t="s">
        <v>39</v>
      </c>
      <c r="B36" s="6">
        <v>110959140</v>
      </c>
      <c r="C36" s="6">
        <v>112826863</v>
      </c>
      <c r="D36" s="23">
        <v>107680742</v>
      </c>
      <c r="E36" s="24">
        <v>99012585</v>
      </c>
      <c r="F36" s="6">
        <v>100173188</v>
      </c>
      <c r="G36" s="25">
        <v>100173188</v>
      </c>
      <c r="H36" s="26">
        <v>95899063</v>
      </c>
      <c r="I36" s="24">
        <v>88576751</v>
      </c>
      <c r="J36" s="6">
        <v>87576751</v>
      </c>
      <c r="K36" s="25">
        <v>87526751</v>
      </c>
    </row>
    <row r="37" spans="1:11" ht="13.5">
      <c r="A37" s="22" t="s">
        <v>40</v>
      </c>
      <c r="B37" s="6">
        <v>171488301</v>
      </c>
      <c r="C37" s="6">
        <v>252785552</v>
      </c>
      <c r="D37" s="23">
        <v>195741283</v>
      </c>
      <c r="E37" s="24">
        <v>128280000</v>
      </c>
      <c r="F37" s="6">
        <v>194374149</v>
      </c>
      <c r="G37" s="25">
        <v>194374149</v>
      </c>
      <c r="H37" s="26">
        <v>180826964</v>
      </c>
      <c r="I37" s="24">
        <v>188078965</v>
      </c>
      <c r="J37" s="6">
        <v>201131287</v>
      </c>
      <c r="K37" s="25">
        <v>215138626</v>
      </c>
    </row>
    <row r="38" spans="1:11" ht="13.5">
      <c r="A38" s="22" t="s">
        <v>41</v>
      </c>
      <c r="B38" s="6">
        <v>22852189</v>
      </c>
      <c r="C38" s="6">
        <v>23732414</v>
      </c>
      <c r="D38" s="23">
        <v>28253973</v>
      </c>
      <c r="E38" s="24">
        <v>24000000</v>
      </c>
      <c r="F38" s="6">
        <v>28871617</v>
      </c>
      <c r="G38" s="25">
        <v>28871617</v>
      </c>
      <c r="H38" s="26">
        <v>32632736</v>
      </c>
      <c r="I38" s="24">
        <v>28871617</v>
      </c>
      <c r="J38" s="6">
        <v>28871617</v>
      </c>
      <c r="K38" s="25">
        <v>28871617</v>
      </c>
    </row>
    <row r="39" spans="1:11" ht="13.5">
      <c r="A39" s="22" t="s">
        <v>42</v>
      </c>
      <c r="B39" s="6">
        <v>31935157</v>
      </c>
      <c r="C39" s="6">
        <v>-90864047</v>
      </c>
      <c r="D39" s="23">
        <v>-95566636</v>
      </c>
      <c r="E39" s="24">
        <v>-28754961</v>
      </c>
      <c r="F39" s="6">
        <v>-95064577</v>
      </c>
      <c r="G39" s="25">
        <v>-95064577</v>
      </c>
      <c r="H39" s="26">
        <v>-106062980</v>
      </c>
      <c r="I39" s="24">
        <v>-109049499</v>
      </c>
      <c r="J39" s="6">
        <v>-122532343</v>
      </c>
      <c r="K39" s="25">
        <v>-136015187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0</v>
      </c>
      <c r="D42" s="23">
        <v>0</v>
      </c>
      <c r="E42" s="24">
        <v>-4107870</v>
      </c>
      <c r="F42" s="6">
        <v>1267008</v>
      </c>
      <c r="G42" s="25">
        <v>1267008</v>
      </c>
      <c r="H42" s="26">
        <v>121013037</v>
      </c>
      <c r="I42" s="24">
        <v>-5487834</v>
      </c>
      <c r="J42" s="6">
        <v>-2562279</v>
      </c>
      <c r="K42" s="25">
        <v>0</v>
      </c>
    </row>
    <row r="43" spans="1:11" ht="13.5">
      <c r="A43" s="22" t="s">
        <v>45</v>
      </c>
      <c r="B43" s="6">
        <v>0</v>
      </c>
      <c r="C43" s="6">
        <v>0</v>
      </c>
      <c r="D43" s="23">
        <v>0</v>
      </c>
      <c r="E43" s="24">
        <v>-2150000</v>
      </c>
      <c r="F43" s="6">
        <v>-3650000</v>
      </c>
      <c r="G43" s="25">
        <v>-3650000</v>
      </c>
      <c r="H43" s="26">
        <v>-2924616</v>
      </c>
      <c r="I43" s="24">
        <v>-4560000</v>
      </c>
      <c r="J43" s="6">
        <v>-2560000</v>
      </c>
      <c r="K43" s="25">
        <v>0</v>
      </c>
    </row>
    <row r="44" spans="1:11" ht="13.5">
      <c r="A44" s="22" t="s">
        <v>46</v>
      </c>
      <c r="B44" s="6">
        <v>293168</v>
      </c>
      <c r="C44" s="6">
        <v>-41158</v>
      </c>
      <c r="D44" s="23">
        <v>125439</v>
      </c>
      <c r="E44" s="24">
        <v>-297449</v>
      </c>
      <c r="F44" s="6">
        <v>467528</v>
      </c>
      <c r="G44" s="25">
        <v>467528</v>
      </c>
      <c r="H44" s="26">
        <v>0</v>
      </c>
      <c r="I44" s="24">
        <v>-430532</v>
      </c>
      <c r="J44" s="6">
        <v>0</v>
      </c>
      <c r="K44" s="25">
        <v>0</v>
      </c>
    </row>
    <row r="45" spans="1:11" ht="13.5">
      <c r="A45" s="33" t="s">
        <v>47</v>
      </c>
      <c r="B45" s="7">
        <v>22127716</v>
      </c>
      <c r="C45" s="7">
        <v>16787015</v>
      </c>
      <c r="D45" s="69">
        <v>21629741</v>
      </c>
      <c r="E45" s="70">
        <v>20490015</v>
      </c>
      <c r="F45" s="7">
        <v>14215409</v>
      </c>
      <c r="G45" s="71">
        <v>14215409</v>
      </c>
      <c r="H45" s="72">
        <v>150343480</v>
      </c>
      <c r="I45" s="70">
        <v>965739</v>
      </c>
      <c r="J45" s="7">
        <v>1869015</v>
      </c>
      <c r="K45" s="71">
        <v>5515789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16827973</v>
      </c>
      <c r="C48" s="6">
        <v>21504303</v>
      </c>
      <c r="D48" s="23">
        <v>16130871</v>
      </c>
      <c r="E48" s="24">
        <v>23315454</v>
      </c>
      <c r="F48" s="6">
        <v>11444105</v>
      </c>
      <c r="G48" s="25">
        <v>11444105</v>
      </c>
      <c r="H48" s="26">
        <v>9571628</v>
      </c>
      <c r="I48" s="24">
        <v>6991294</v>
      </c>
      <c r="J48" s="6">
        <v>5515789</v>
      </c>
      <c r="K48" s="25">
        <v>1151472</v>
      </c>
    </row>
    <row r="49" spans="1:11" ht="13.5">
      <c r="A49" s="22" t="s">
        <v>50</v>
      </c>
      <c r="B49" s="6">
        <f>+B75</f>
        <v>186559397</v>
      </c>
      <c r="C49" s="6">
        <f aca="true" t="shared" si="6" ref="C49:K49">+C75</f>
        <v>313642256</v>
      </c>
      <c r="D49" s="23">
        <f t="shared" si="6"/>
        <v>219001781</v>
      </c>
      <c r="E49" s="24">
        <f t="shared" si="6"/>
        <v>127158570.60194121</v>
      </c>
      <c r="F49" s="6">
        <f t="shared" si="6"/>
        <v>199788933.68267682</v>
      </c>
      <c r="G49" s="25">
        <f t="shared" si="6"/>
        <v>199788933.68267682</v>
      </c>
      <c r="H49" s="26">
        <f t="shared" si="6"/>
        <v>183258058.3215165</v>
      </c>
      <c r="I49" s="24">
        <f t="shared" si="6"/>
        <v>202083855.81648627</v>
      </c>
      <c r="J49" s="6">
        <f t="shared" si="6"/>
        <v>215232128.53973052</v>
      </c>
      <c r="K49" s="25">
        <f t="shared" si="6"/>
        <v>229578507</v>
      </c>
    </row>
    <row r="50" spans="1:11" ht="13.5">
      <c r="A50" s="33" t="s">
        <v>51</v>
      </c>
      <c r="B50" s="7">
        <f>+B48-B49</f>
        <v>-169731424</v>
      </c>
      <c r="C50" s="7">
        <f aca="true" t="shared" si="7" ref="C50:K50">+C48-C49</f>
        <v>-292137953</v>
      </c>
      <c r="D50" s="69">
        <f t="shared" si="7"/>
        <v>-202870910</v>
      </c>
      <c r="E50" s="70">
        <f t="shared" si="7"/>
        <v>-103843116.60194121</v>
      </c>
      <c r="F50" s="7">
        <f t="shared" si="7"/>
        <v>-188344828.68267682</v>
      </c>
      <c r="G50" s="71">
        <f t="shared" si="7"/>
        <v>-188344828.68267682</v>
      </c>
      <c r="H50" s="72">
        <f t="shared" si="7"/>
        <v>-173686430.3215165</v>
      </c>
      <c r="I50" s="70">
        <f t="shared" si="7"/>
        <v>-195092561.81648627</v>
      </c>
      <c r="J50" s="7">
        <f t="shared" si="7"/>
        <v>-209716339.53973052</v>
      </c>
      <c r="K50" s="71">
        <f t="shared" si="7"/>
        <v>-228427035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110959140</v>
      </c>
      <c r="C53" s="6">
        <v>112826863</v>
      </c>
      <c r="D53" s="23">
        <v>107680742</v>
      </c>
      <c r="E53" s="24">
        <v>99012585</v>
      </c>
      <c r="F53" s="6">
        <v>100173188</v>
      </c>
      <c r="G53" s="25">
        <v>100173188</v>
      </c>
      <c r="H53" s="26">
        <v>95899063</v>
      </c>
      <c r="I53" s="24">
        <v>88576751</v>
      </c>
      <c r="J53" s="6">
        <v>87576751</v>
      </c>
      <c r="K53" s="25">
        <v>87526751</v>
      </c>
    </row>
    <row r="54" spans="1:11" ht="13.5">
      <c r="A54" s="22" t="s">
        <v>54</v>
      </c>
      <c r="B54" s="6">
        <v>0</v>
      </c>
      <c r="C54" s="6">
        <v>15714688</v>
      </c>
      <c r="D54" s="23">
        <v>17321606</v>
      </c>
      <c r="E54" s="24">
        <v>11271875</v>
      </c>
      <c r="F54" s="6">
        <v>11271875</v>
      </c>
      <c r="G54" s="25">
        <v>11271875</v>
      </c>
      <c r="H54" s="26">
        <v>14880868</v>
      </c>
      <c r="I54" s="24">
        <v>11271875</v>
      </c>
      <c r="J54" s="6">
        <v>11271875</v>
      </c>
      <c r="K54" s="25">
        <v>11271875</v>
      </c>
    </row>
    <row r="55" spans="1:11" ht="13.5">
      <c r="A55" s="22" t="s">
        <v>55</v>
      </c>
      <c r="B55" s="6">
        <v>2243571</v>
      </c>
      <c r="C55" s="6">
        <v>3172688</v>
      </c>
      <c r="D55" s="23">
        <v>582182</v>
      </c>
      <c r="E55" s="24">
        <v>800000</v>
      </c>
      <c r="F55" s="6">
        <v>870000</v>
      </c>
      <c r="G55" s="25">
        <v>870000</v>
      </c>
      <c r="H55" s="26">
        <v>862285</v>
      </c>
      <c r="I55" s="24">
        <v>870000</v>
      </c>
      <c r="J55" s="6">
        <v>870000</v>
      </c>
      <c r="K55" s="25">
        <v>870000</v>
      </c>
    </row>
    <row r="56" spans="1:11" ht="13.5">
      <c r="A56" s="22" t="s">
        <v>56</v>
      </c>
      <c r="B56" s="6">
        <v>8276694</v>
      </c>
      <c r="C56" s="6">
        <v>12194946</v>
      </c>
      <c r="D56" s="23">
        <v>8517214</v>
      </c>
      <c r="E56" s="24">
        <v>8887908</v>
      </c>
      <c r="F56" s="6">
        <v>7299599</v>
      </c>
      <c r="G56" s="25">
        <v>7299599</v>
      </c>
      <c r="H56" s="26">
        <v>7114943</v>
      </c>
      <c r="I56" s="24">
        <v>7365599</v>
      </c>
      <c r="J56" s="6">
        <v>7365599</v>
      </c>
      <c r="K56" s="25">
        <v>7365599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0</v>
      </c>
      <c r="C59" s="6">
        <v>0</v>
      </c>
      <c r="D59" s="23">
        <v>0</v>
      </c>
      <c r="E59" s="24">
        <v>0</v>
      </c>
      <c r="F59" s="6">
        <v>0</v>
      </c>
      <c r="G59" s="25">
        <v>0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0</v>
      </c>
      <c r="C60" s="6">
        <v>0</v>
      </c>
      <c r="D60" s="23">
        <v>0</v>
      </c>
      <c r="E60" s="24">
        <v>0</v>
      </c>
      <c r="F60" s="6">
        <v>0</v>
      </c>
      <c r="G60" s="25">
        <v>0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0</v>
      </c>
      <c r="C62" s="98">
        <v>0</v>
      </c>
      <c r="D62" s="99">
        <v>0</v>
      </c>
      <c r="E62" s="97">
        <v>0</v>
      </c>
      <c r="F62" s="98">
        <v>0</v>
      </c>
      <c r="G62" s="99">
        <v>0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0</v>
      </c>
      <c r="C63" s="98">
        <v>0</v>
      </c>
      <c r="D63" s="99">
        <v>0</v>
      </c>
      <c r="E63" s="97">
        <v>0</v>
      </c>
      <c r="F63" s="98">
        <v>0</v>
      </c>
      <c r="G63" s="99">
        <v>0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0</v>
      </c>
      <c r="C64" s="98">
        <v>0</v>
      </c>
      <c r="D64" s="99">
        <v>0</v>
      </c>
      <c r="E64" s="97">
        <v>0</v>
      </c>
      <c r="F64" s="98">
        <v>0</v>
      </c>
      <c r="G64" s="99">
        <v>0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0</v>
      </c>
      <c r="C65" s="98">
        <v>0</v>
      </c>
      <c r="D65" s="99">
        <v>0</v>
      </c>
      <c r="E65" s="97">
        <v>0</v>
      </c>
      <c r="F65" s="98">
        <v>0</v>
      </c>
      <c r="G65" s="99">
        <v>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91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1.0013744212103666</v>
      </c>
      <c r="F70" s="5">
        <f t="shared" si="8"/>
        <v>4.080583640097566</v>
      </c>
      <c r="G70" s="5">
        <f t="shared" si="8"/>
        <v>4.080583640097566</v>
      </c>
      <c r="H70" s="5">
        <f t="shared" si="8"/>
        <v>7.096654768688833</v>
      </c>
      <c r="I70" s="5">
        <f t="shared" si="8"/>
        <v>0.20657354826034027</v>
      </c>
      <c r="J70" s="5">
        <f t="shared" si="8"/>
        <v>0.16100727548010377</v>
      </c>
      <c r="K70" s="5">
        <f t="shared" si="8"/>
        <v>0</v>
      </c>
    </row>
    <row r="71" spans="1:11" ht="12.75" hidden="1">
      <c r="A71" s="1" t="s">
        <v>92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102001059</v>
      </c>
      <c r="F71" s="2">
        <f t="shared" si="9"/>
        <v>341603607</v>
      </c>
      <c r="G71" s="2">
        <f t="shared" si="9"/>
        <v>341603607</v>
      </c>
      <c r="H71" s="2">
        <f t="shared" si="9"/>
        <v>521543662</v>
      </c>
      <c r="I71" s="2">
        <f t="shared" si="9"/>
        <v>16926676</v>
      </c>
      <c r="J71" s="2">
        <f t="shared" si="9"/>
        <v>13839936</v>
      </c>
      <c r="K71" s="2">
        <f t="shared" si="9"/>
        <v>0</v>
      </c>
    </row>
    <row r="72" spans="1:11" ht="12.75" hidden="1">
      <c r="A72" s="1" t="s">
        <v>93</v>
      </c>
      <c r="B72" s="2">
        <f>+B77</f>
        <v>85828513</v>
      </c>
      <c r="C72" s="2">
        <f aca="true" t="shared" si="10" ref="C72:K72">+C77</f>
        <v>90634087</v>
      </c>
      <c r="D72" s="2">
        <f t="shared" si="10"/>
        <v>73753977</v>
      </c>
      <c r="E72" s="2">
        <f t="shared" si="10"/>
        <v>101861059</v>
      </c>
      <c r="F72" s="2">
        <f t="shared" si="10"/>
        <v>83714399</v>
      </c>
      <c r="G72" s="2">
        <f t="shared" si="10"/>
        <v>83714399</v>
      </c>
      <c r="H72" s="2">
        <f t="shared" si="10"/>
        <v>73491480</v>
      </c>
      <c r="I72" s="2">
        <f t="shared" si="10"/>
        <v>81940191</v>
      </c>
      <c r="J72" s="2">
        <f t="shared" si="10"/>
        <v>85958451</v>
      </c>
      <c r="K72" s="2">
        <f t="shared" si="10"/>
        <v>90177624</v>
      </c>
    </row>
    <row r="73" spans="1:11" ht="12.75" hidden="1">
      <c r="A73" s="1" t="s">
        <v>94</v>
      </c>
      <c r="B73" s="2">
        <f>+B74</f>
        <v>7970310.500000006</v>
      </c>
      <c r="C73" s="2">
        <f aca="true" t="shared" si="11" ref="C73:K73">+(C78+C80+C81+C82)-(B78+B80+B81+B82)</f>
        <v>18130386</v>
      </c>
      <c r="D73" s="2">
        <f t="shared" si="11"/>
        <v>-22966830</v>
      </c>
      <c r="E73" s="2">
        <f t="shared" si="11"/>
        <v>-3103593</v>
      </c>
      <c r="F73" s="2">
        <f>+(F78+F80+F81+F82)-(D78+D80+D81+D82)</f>
        <v>-2037231</v>
      </c>
      <c r="G73" s="2">
        <f>+(G78+G80+G81+G82)-(D78+D80+D81+D82)</f>
        <v>-2037231</v>
      </c>
      <c r="H73" s="2">
        <f>+(H78+H80+H81+H82)-(D78+D80+D81+D82)</f>
        <v>-2580735</v>
      </c>
      <c r="I73" s="2">
        <f>+(I78+I80+I81+I82)-(E78+E80+E81+E82)</f>
        <v>1065740</v>
      </c>
      <c r="J73" s="2">
        <f t="shared" si="11"/>
        <v>0</v>
      </c>
      <c r="K73" s="2">
        <f t="shared" si="11"/>
        <v>0</v>
      </c>
    </row>
    <row r="74" spans="1:11" ht="12.75" hidden="1">
      <c r="A74" s="1" t="s">
        <v>95</v>
      </c>
      <c r="B74" s="2">
        <f>+TREND(C74:E74)</f>
        <v>7970310.500000006</v>
      </c>
      <c r="C74" s="2">
        <f>+C73</f>
        <v>18130386</v>
      </c>
      <c r="D74" s="2">
        <f aca="true" t="shared" si="12" ref="D74:K74">+D73</f>
        <v>-22966830</v>
      </c>
      <c r="E74" s="2">
        <f t="shared" si="12"/>
        <v>-3103593</v>
      </c>
      <c r="F74" s="2">
        <f t="shared" si="12"/>
        <v>-2037231</v>
      </c>
      <c r="G74" s="2">
        <f t="shared" si="12"/>
        <v>-2037231</v>
      </c>
      <c r="H74" s="2">
        <f t="shared" si="12"/>
        <v>-2580735</v>
      </c>
      <c r="I74" s="2">
        <f t="shared" si="12"/>
        <v>1065740</v>
      </c>
      <c r="J74" s="2">
        <f t="shared" si="12"/>
        <v>0</v>
      </c>
      <c r="K74" s="2">
        <f t="shared" si="12"/>
        <v>0</v>
      </c>
    </row>
    <row r="75" spans="1:11" ht="12.75" hidden="1">
      <c r="A75" s="1" t="s">
        <v>96</v>
      </c>
      <c r="B75" s="2">
        <f>+B84-(((B80+B81+B78)*B70)-B79)</f>
        <v>186559397</v>
      </c>
      <c r="C75" s="2">
        <f aca="true" t="shared" si="13" ref="C75:K75">+C84-(((C80+C81+C78)*C70)-C79)</f>
        <v>313642256</v>
      </c>
      <c r="D75" s="2">
        <f t="shared" si="13"/>
        <v>219001781</v>
      </c>
      <c r="E75" s="2">
        <f t="shared" si="13"/>
        <v>127158570.60194121</v>
      </c>
      <c r="F75" s="2">
        <f t="shared" si="13"/>
        <v>199788933.68267682</v>
      </c>
      <c r="G75" s="2">
        <f t="shared" si="13"/>
        <v>199788933.68267682</v>
      </c>
      <c r="H75" s="2">
        <f t="shared" si="13"/>
        <v>183258058.3215165</v>
      </c>
      <c r="I75" s="2">
        <f t="shared" si="13"/>
        <v>202083855.81648627</v>
      </c>
      <c r="J75" s="2">
        <f t="shared" si="13"/>
        <v>215232128.53973052</v>
      </c>
      <c r="K75" s="2">
        <f t="shared" si="13"/>
        <v>229578507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85828513</v>
      </c>
      <c r="C77" s="3">
        <v>90634087</v>
      </c>
      <c r="D77" s="3">
        <v>73753977</v>
      </c>
      <c r="E77" s="3">
        <v>101861059</v>
      </c>
      <c r="F77" s="3">
        <v>83714399</v>
      </c>
      <c r="G77" s="3">
        <v>83714399</v>
      </c>
      <c r="H77" s="3">
        <v>73491480</v>
      </c>
      <c r="I77" s="3">
        <v>81940191</v>
      </c>
      <c r="J77" s="3">
        <v>85958451</v>
      </c>
      <c r="K77" s="3">
        <v>90177624</v>
      </c>
    </row>
    <row r="78" spans="1:11" ht="12.75" hidden="1">
      <c r="A78" s="1" t="s">
        <v>66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171195133</v>
      </c>
      <c r="C79" s="3">
        <v>252533542</v>
      </c>
      <c r="D79" s="3">
        <v>195363834</v>
      </c>
      <c r="E79" s="3">
        <v>128200000</v>
      </c>
      <c r="F79" s="3">
        <v>193826621</v>
      </c>
      <c r="G79" s="3">
        <v>193826621</v>
      </c>
      <c r="H79" s="3">
        <v>180462715</v>
      </c>
      <c r="I79" s="3">
        <v>187961969</v>
      </c>
      <c r="J79" s="3">
        <v>201014291</v>
      </c>
      <c r="K79" s="3">
        <v>215021630</v>
      </c>
    </row>
    <row r="80" spans="1:11" ht="12.75" hidden="1">
      <c r="A80" s="1" t="s">
        <v>68</v>
      </c>
      <c r="B80" s="3">
        <v>89391</v>
      </c>
      <c r="C80" s="3">
        <v>7048022</v>
      </c>
      <c r="D80" s="3">
        <v>1618436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</row>
    <row r="81" spans="1:11" ht="12.75" hidden="1">
      <c r="A81" s="1" t="s">
        <v>69</v>
      </c>
      <c r="B81" s="3">
        <v>8890646</v>
      </c>
      <c r="C81" s="3">
        <v>20062401</v>
      </c>
      <c r="D81" s="3">
        <v>2525157</v>
      </c>
      <c r="E81" s="3">
        <v>1040000</v>
      </c>
      <c r="F81" s="3">
        <v>2106362</v>
      </c>
      <c r="G81" s="3">
        <v>2106362</v>
      </c>
      <c r="H81" s="3">
        <v>1562858</v>
      </c>
      <c r="I81" s="3">
        <v>2105740</v>
      </c>
      <c r="J81" s="3">
        <v>2105740</v>
      </c>
      <c r="K81" s="3">
        <v>2105740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102001059</v>
      </c>
      <c r="F83" s="3">
        <v>341603607</v>
      </c>
      <c r="G83" s="3">
        <v>341603607</v>
      </c>
      <c r="H83" s="3">
        <v>521543662</v>
      </c>
      <c r="I83" s="3">
        <v>16926676</v>
      </c>
      <c r="J83" s="3">
        <v>13839936</v>
      </c>
      <c r="K83" s="3">
        <v>0</v>
      </c>
    </row>
    <row r="84" spans="1:11" ht="12.75" hidden="1">
      <c r="A84" s="1" t="s">
        <v>72</v>
      </c>
      <c r="B84" s="3">
        <v>15364264</v>
      </c>
      <c r="C84" s="3">
        <v>61108714</v>
      </c>
      <c r="D84" s="3">
        <v>23637947</v>
      </c>
      <c r="E84" s="3">
        <v>0</v>
      </c>
      <c r="F84" s="3">
        <v>14557499</v>
      </c>
      <c r="G84" s="3">
        <v>14557499</v>
      </c>
      <c r="H84" s="3">
        <v>13886407</v>
      </c>
      <c r="I84" s="3">
        <v>14556877</v>
      </c>
      <c r="J84" s="3">
        <v>14556877</v>
      </c>
      <c r="K84" s="3">
        <v>14556877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.75" customHeight="1">
      <c r="A1" s="109" t="s">
        <v>80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</row>
    <row r="2" spans="1:11" ht="24.75" customHeight="1">
      <c r="A2" s="8" t="s">
        <v>1</v>
      </c>
      <c r="B2" s="9" t="s">
        <v>2</v>
      </c>
      <c r="C2" s="10" t="s">
        <v>3</v>
      </c>
      <c r="D2" s="11" t="s">
        <v>4</v>
      </c>
      <c r="E2" s="112" t="s">
        <v>5</v>
      </c>
      <c r="F2" s="113"/>
      <c r="G2" s="113"/>
      <c r="H2" s="113"/>
      <c r="I2" s="114" t="s">
        <v>6</v>
      </c>
      <c r="J2" s="115"/>
      <c r="K2" s="116"/>
    </row>
    <row r="3" spans="1:11" ht="24.75" customHeight="1">
      <c r="A3" s="12" t="s">
        <v>7</v>
      </c>
      <c r="B3" s="13" t="s">
        <v>8</v>
      </c>
      <c r="C3" s="14" t="s">
        <v>8</v>
      </c>
      <c r="D3" s="15" t="s">
        <v>8</v>
      </c>
      <c r="E3" s="13" t="s">
        <v>9</v>
      </c>
      <c r="F3" s="14" t="s">
        <v>10</v>
      </c>
      <c r="G3" s="15" t="s">
        <v>11</v>
      </c>
      <c r="H3" s="16" t="s">
        <v>12</v>
      </c>
      <c r="I3" s="13" t="s">
        <v>13</v>
      </c>
      <c r="J3" s="14" t="s">
        <v>14</v>
      </c>
      <c r="K3" s="15" t="s">
        <v>15</v>
      </c>
    </row>
    <row r="4" spans="1:11" ht="13.5">
      <c r="A4" s="17" t="s">
        <v>16</v>
      </c>
      <c r="B4" s="18"/>
      <c r="C4" s="19"/>
      <c r="D4" s="20"/>
      <c r="E4" s="18"/>
      <c r="F4" s="19"/>
      <c r="G4" s="20"/>
      <c r="H4" s="21"/>
      <c r="I4" s="18"/>
      <c r="J4" s="19"/>
      <c r="K4" s="20"/>
    </row>
    <row r="5" spans="1:11" ht="13.5">
      <c r="A5" s="22" t="s">
        <v>17</v>
      </c>
      <c r="B5" s="6">
        <v>446385028</v>
      </c>
      <c r="C5" s="6">
        <v>561316872</v>
      </c>
      <c r="D5" s="23">
        <v>563272029</v>
      </c>
      <c r="E5" s="24">
        <v>578156378</v>
      </c>
      <c r="F5" s="6">
        <v>510136886</v>
      </c>
      <c r="G5" s="25">
        <v>510136886</v>
      </c>
      <c r="H5" s="26">
        <v>503416145</v>
      </c>
      <c r="I5" s="24">
        <v>510136886</v>
      </c>
      <c r="J5" s="6">
        <v>531639402</v>
      </c>
      <c r="K5" s="25">
        <v>557769792</v>
      </c>
    </row>
    <row r="6" spans="1:11" ht="13.5">
      <c r="A6" s="22" t="s">
        <v>18</v>
      </c>
      <c r="B6" s="6">
        <v>1456179551</v>
      </c>
      <c r="C6" s="6">
        <v>1495737288</v>
      </c>
      <c r="D6" s="23">
        <v>1638683654</v>
      </c>
      <c r="E6" s="24">
        <v>1940900272</v>
      </c>
      <c r="F6" s="6">
        <v>1705065746</v>
      </c>
      <c r="G6" s="25">
        <v>1705065746</v>
      </c>
      <c r="H6" s="26">
        <v>1701850396</v>
      </c>
      <c r="I6" s="24">
        <v>1884504324</v>
      </c>
      <c r="J6" s="6">
        <v>2022546548</v>
      </c>
      <c r="K6" s="25">
        <v>2171133956</v>
      </c>
    </row>
    <row r="7" spans="1:11" ht="13.5">
      <c r="A7" s="22" t="s">
        <v>19</v>
      </c>
      <c r="B7" s="6">
        <v>8547474</v>
      </c>
      <c r="C7" s="6">
        <v>5124547</v>
      </c>
      <c r="D7" s="23">
        <v>1781345</v>
      </c>
      <c r="E7" s="24">
        <v>7833302</v>
      </c>
      <c r="F7" s="6">
        <v>2731012</v>
      </c>
      <c r="G7" s="25">
        <v>2731012</v>
      </c>
      <c r="H7" s="26">
        <v>3762050</v>
      </c>
      <c r="I7" s="24">
        <v>3204766</v>
      </c>
      <c r="J7" s="6">
        <v>4256429</v>
      </c>
      <c r="K7" s="25">
        <v>4460738</v>
      </c>
    </row>
    <row r="8" spans="1:11" ht="13.5">
      <c r="A8" s="22" t="s">
        <v>20</v>
      </c>
      <c r="B8" s="6">
        <v>342501982</v>
      </c>
      <c r="C8" s="6">
        <v>379282113</v>
      </c>
      <c r="D8" s="23">
        <v>443588695</v>
      </c>
      <c r="E8" s="24">
        <v>540205076</v>
      </c>
      <c r="F8" s="6">
        <v>551727460</v>
      </c>
      <c r="G8" s="25">
        <v>551727460</v>
      </c>
      <c r="H8" s="26">
        <v>550766672</v>
      </c>
      <c r="I8" s="24">
        <v>513428080</v>
      </c>
      <c r="J8" s="6">
        <v>541895126</v>
      </c>
      <c r="K8" s="25">
        <v>553376328</v>
      </c>
    </row>
    <row r="9" spans="1:11" ht="13.5">
      <c r="A9" s="22" t="s">
        <v>21</v>
      </c>
      <c r="B9" s="6">
        <v>427367265</v>
      </c>
      <c r="C9" s="6">
        <v>208175113</v>
      </c>
      <c r="D9" s="23">
        <v>217035858</v>
      </c>
      <c r="E9" s="24">
        <v>265976431</v>
      </c>
      <c r="F9" s="6">
        <v>312313423</v>
      </c>
      <c r="G9" s="25">
        <v>312313423</v>
      </c>
      <c r="H9" s="26">
        <v>435995901</v>
      </c>
      <c r="I9" s="24">
        <v>245619832</v>
      </c>
      <c r="J9" s="6">
        <v>251259774</v>
      </c>
      <c r="K9" s="25">
        <v>263571501</v>
      </c>
    </row>
    <row r="10" spans="1:11" ht="25.5">
      <c r="A10" s="27" t="s">
        <v>85</v>
      </c>
      <c r="B10" s="28">
        <f>SUM(B5:B9)</f>
        <v>2680981300</v>
      </c>
      <c r="C10" s="29">
        <f aca="true" t="shared" si="0" ref="C10:K10">SUM(C5:C9)</f>
        <v>2649635933</v>
      </c>
      <c r="D10" s="30">
        <f t="shared" si="0"/>
        <v>2864361581</v>
      </c>
      <c r="E10" s="28">
        <f t="shared" si="0"/>
        <v>3333071459</v>
      </c>
      <c r="F10" s="29">
        <f t="shared" si="0"/>
        <v>3081974527</v>
      </c>
      <c r="G10" s="31">
        <f t="shared" si="0"/>
        <v>3081974527</v>
      </c>
      <c r="H10" s="32">
        <f t="shared" si="0"/>
        <v>3195791164</v>
      </c>
      <c r="I10" s="28">
        <f t="shared" si="0"/>
        <v>3156893888</v>
      </c>
      <c r="J10" s="29">
        <f t="shared" si="0"/>
        <v>3351597279</v>
      </c>
      <c r="K10" s="31">
        <f t="shared" si="0"/>
        <v>3550312315</v>
      </c>
    </row>
    <row r="11" spans="1:11" ht="13.5">
      <c r="A11" s="22" t="s">
        <v>22</v>
      </c>
      <c r="B11" s="6">
        <v>699866576</v>
      </c>
      <c r="C11" s="6">
        <v>779684630</v>
      </c>
      <c r="D11" s="23">
        <v>833128438</v>
      </c>
      <c r="E11" s="24">
        <v>910616153</v>
      </c>
      <c r="F11" s="6">
        <v>908269504</v>
      </c>
      <c r="G11" s="25">
        <v>908269504</v>
      </c>
      <c r="H11" s="26">
        <v>825166484</v>
      </c>
      <c r="I11" s="24">
        <v>939412211</v>
      </c>
      <c r="J11" s="6">
        <v>976763351</v>
      </c>
      <c r="K11" s="25">
        <v>1015601993</v>
      </c>
    </row>
    <row r="12" spans="1:11" ht="13.5">
      <c r="A12" s="22" t="s">
        <v>23</v>
      </c>
      <c r="B12" s="6">
        <v>33340573</v>
      </c>
      <c r="C12" s="6">
        <v>34389973</v>
      </c>
      <c r="D12" s="23">
        <v>33585526</v>
      </c>
      <c r="E12" s="24">
        <v>36126051</v>
      </c>
      <c r="F12" s="6">
        <v>36126051</v>
      </c>
      <c r="G12" s="25">
        <v>36126051</v>
      </c>
      <c r="H12" s="26">
        <v>34482472</v>
      </c>
      <c r="I12" s="24">
        <v>36365546</v>
      </c>
      <c r="J12" s="6">
        <v>37420146</v>
      </c>
      <c r="K12" s="25">
        <v>38505331</v>
      </c>
    </row>
    <row r="13" spans="1:11" ht="13.5">
      <c r="A13" s="22" t="s">
        <v>86</v>
      </c>
      <c r="B13" s="6">
        <v>294107615</v>
      </c>
      <c r="C13" s="6">
        <v>254511962</v>
      </c>
      <c r="D13" s="23">
        <v>237775874</v>
      </c>
      <c r="E13" s="24">
        <v>306585170</v>
      </c>
      <c r="F13" s="6">
        <v>248602629</v>
      </c>
      <c r="G13" s="25">
        <v>248602629</v>
      </c>
      <c r="H13" s="26">
        <v>234055701</v>
      </c>
      <c r="I13" s="24">
        <v>237766843</v>
      </c>
      <c r="J13" s="6">
        <v>248228579</v>
      </c>
      <c r="K13" s="25">
        <v>259393754</v>
      </c>
    </row>
    <row r="14" spans="1:11" ht="13.5">
      <c r="A14" s="22" t="s">
        <v>24</v>
      </c>
      <c r="B14" s="6">
        <v>80995941</v>
      </c>
      <c r="C14" s="6">
        <v>49587130</v>
      </c>
      <c r="D14" s="23">
        <v>49378337</v>
      </c>
      <c r="E14" s="24">
        <v>52249363</v>
      </c>
      <c r="F14" s="6">
        <v>54189407</v>
      </c>
      <c r="G14" s="25">
        <v>54189407</v>
      </c>
      <c r="H14" s="26">
        <v>38462791</v>
      </c>
      <c r="I14" s="24">
        <v>45696838</v>
      </c>
      <c r="J14" s="6">
        <v>57260074</v>
      </c>
      <c r="K14" s="25">
        <v>55597340</v>
      </c>
    </row>
    <row r="15" spans="1:11" ht="13.5">
      <c r="A15" s="22" t="s">
        <v>87</v>
      </c>
      <c r="B15" s="6">
        <v>860008459</v>
      </c>
      <c r="C15" s="6">
        <v>992873402</v>
      </c>
      <c r="D15" s="23">
        <v>1085929648</v>
      </c>
      <c r="E15" s="24">
        <v>1225585782</v>
      </c>
      <c r="F15" s="6">
        <v>1143516460</v>
      </c>
      <c r="G15" s="25">
        <v>1143516460</v>
      </c>
      <c r="H15" s="26">
        <v>1186007628</v>
      </c>
      <c r="I15" s="24">
        <v>1308218618</v>
      </c>
      <c r="J15" s="6">
        <v>1413838244</v>
      </c>
      <c r="K15" s="25">
        <v>1525112045</v>
      </c>
    </row>
    <row r="16" spans="1:11" ht="13.5">
      <c r="A16" s="22" t="s">
        <v>20</v>
      </c>
      <c r="B16" s="6">
        <v>2811303</v>
      </c>
      <c r="C16" s="6">
        <v>2771239</v>
      </c>
      <c r="D16" s="23">
        <v>1700867</v>
      </c>
      <c r="E16" s="24">
        <v>5376268</v>
      </c>
      <c r="F16" s="6">
        <v>2919574</v>
      </c>
      <c r="G16" s="25">
        <v>2919574</v>
      </c>
      <c r="H16" s="26">
        <v>348856</v>
      </c>
      <c r="I16" s="24">
        <v>3019384</v>
      </c>
      <c r="J16" s="6">
        <v>3152237</v>
      </c>
      <c r="K16" s="25">
        <v>3294088</v>
      </c>
    </row>
    <row r="17" spans="1:11" ht="13.5">
      <c r="A17" s="22" t="s">
        <v>25</v>
      </c>
      <c r="B17" s="6">
        <v>778453243</v>
      </c>
      <c r="C17" s="6">
        <v>755870064</v>
      </c>
      <c r="D17" s="23">
        <v>838238951</v>
      </c>
      <c r="E17" s="24">
        <v>753582835</v>
      </c>
      <c r="F17" s="6">
        <v>835185847</v>
      </c>
      <c r="G17" s="25">
        <v>835185847</v>
      </c>
      <c r="H17" s="26">
        <v>558422270</v>
      </c>
      <c r="I17" s="24">
        <v>881468317</v>
      </c>
      <c r="J17" s="6">
        <v>733791273</v>
      </c>
      <c r="K17" s="25">
        <v>754762316</v>
      </c>
    </row>
    <row r="18" spans="1:11" ht="13.5">
      <c r="A18" s="33" t="s">
        <v>26</v>
      </c>
      <c r="B18" s="34">
        <f>SUM(B11:B17)</f>
        <v>2749583710</v>
      </c>
      <c r="C18" s="35">
        <f aca="true" t="shared" si="1" ref="C18:K18">SUM(C11:C17)</f>
        <v>2869688400</v>
      </c>
      <c r="D18" s="36">
        <f t="shared" si="1"/>
        <v>3079737641</v>
      </c>
      <c r="E18" s="34">
        <f t="shared" si="1"/>
        <v>3290121622</v>
      </c>
      <c r="F18" s="35">
        <f t="shared" si="1"/>
        <v>3228809472</v>
      </c>
      <c r="G18" s="37">
        <f t="shared" si="1"/>
        <v>3228809472</v>
      </c>
      <c r="H18" s="38">
        <f t="shared" si="1"/>
        <v>2876946202</v>
      </c>
      <c r="I18" s="34">
        <f t="shared" si="1"/>
        <v>3451947757</v>
      </c>
      <c r="J18" s="35">
        <f t="shared" si="1"/>
        <v>3470453904</v>
      </c>
      <c r="K18" s="37">
        <f t="shared" si="1"/>
        <v>3652266867</v>
      </c>
    </row>
    <row r="19" spans="1:11" ht="13.5">
      <c r="A19" s="33" t="s">
        <v>27</v>
      </c>
      <c r="B19" s="39">
        <f>+B10-B18</f>
        <v>-68602410</v>
      </c>
      <c r="C19" s="40">
        <f aca="true" t="shared" si="2" ref="C19:K19">+C10-C18</f>
        <v>-220052467</v>
      </c>
      <c r="D19" s="41">
        <f t="shared" si="2"/>
        <v>-215376060</v>
      </c>
      <c r="E19" s="39">
        <f t="shared" si="2"/>
        <v>42949837</v>
      </c>
      <c r="F19" s="40">
        <f t="shared" si="2"/>
        <v>-146834945</v>
      </c>
      <c r="G19" s="42">
        <f t="shared" si="2"/>
        <v>-146834945</v>
      </c>
      <c r="H19" s="43">
        <f t="shared" si="2"/>
        <v>318844962</v>
      </c>
      <c r="I19" s="39">
        <f t="shared" si="2"/>
        <v>-295053869</v>
      </c>
      <c r="J19" s="40">
        <f t="shared" si="2"/>
        <v>-118856625</v>
      </c>
      <c r="K19" s="42">
        <f t="shared" si="2"/>
        <v>-101954552</v>
      </c>
    </row>
    <row r="20" spans="1:11" ht="25.5">
      <c r="A20" s="44" t="s">
        <v>28</v>
      </c>
      <c r="B20" s="45">
        <v>179378037</v>
      </c>
      <c r="C20" s="46">
        <v>358645623</v>
      </c>
      <c r="D20" s="47">
        <v>208977915</v>
      </c>
      <c r="E20" s="45">
        <v>186700925</v>
      </c>
      <c r="F20" s="46">
        <v>240331193</v>
      </c>
      <c r="G20" s="48">
        <v>240331193</v>
      </c>
      <c r="H20" s="49">
        <v>201136792</v>
      </c>
      <c r="I20" s="45">
        <v>217859080</v>
      </c>
      <c r="J20" s="46">
        <v>211227040</v>
      </c>
      <c r="K20" s="48">
        <v>225851450</v>
      </c>
    </row>
    <row r="21" spans="1:11" ht="63.75">
      <c r="A21" s="50" t="s">
        <v>88</v>
      </c>
      <c r="B21" s="51">
        <v>110530718</v>
      </c>
      <c r="C21" s="52">
        <v>15707427</v>
      </c>
      <c r="D21" s="53">
        <v>12129380</v>
      </c>
      <c r="E21" s="51">
        <v>12947423</v>
      </c>
      <c r="F21" s="52">
        <v>15831382</v>
      </c>
      <c r="G21" s="54">
        <v>15831382</v>
      </c>
      <c r="H21" s="55">
        <v>23135143</v>
      </c>
      <c r="I21" s="51">
        <v>0</v>
      </c>
      <c r="J21" s="52">
        <v>0</v>
      </c>
      <c r="K21" s="54">
        <v>0</v>
      </c>
    </row>
    <row r="22" spans="1:11" ht="25.5">
      <c r="A22" s="56" t="s">
        <v>89</v>
      </c>
      <c r="B22" s="57">
        <f>SUM(B19:B21)</f>
        <v>221306345</v>
      </c>
      <c r="C22" s="58">
        <f aca="true" t="shared" si="3" ref="C22:K22">SUM(C19:C21)</f>
        <v>154300583</v>
      </c>
      <c r="D22" s="59">
        <f t="shared" si="3"/>
        <v>5731235</v>
      </c>
      <c r="E22" s="57">
        <f t="shared" si="3"/>
        <v>242598185</v>
      </c>
      <c r="F22" s="58">
        <f t="shared" si="3"/>
        <v>109327630</v>
      </c>
      <c r="G22" s="60">
        <f t="shared" si="3"/>
        <v>109327630</v>
      </c>
      <c r="H22" s="61">
        <f t="shared" si="3"/>
        <v>543116897</v>
      </c>
      <c r="I22" s="57">
        <f t="shared" si="3"/>
        <v>-77194789</v>
      </c>
      <c r="J22" s="58">
        <f t="shared" si="3"/>
        <v>92370415</v>
      </c>
      <c r="K22" s="60">
        <f t="shared" si="3"/>
        <v>123896898</v>
      </c>
    </row>
    <row r="23" spans="1:11" ht="13.5">
      <c r="A23" s="50" t="s">
        <v>29</v>
      </c>
      <c r="B23" s="6">
        <v>0</v>
      </c>
      <c r="C23" s="6">
        <v>0</v>
      </c>
      <c r="D23" s="23">
        <v>0</v>
      </c>
      <c r="E23" s="24">
        <v>0</v>
      </c>
      <c r="F23" s="6">
        <v>0</v>
      </c>
      <c r="G23" s="25">
        <v>0</v>
      </c>
      <c r="H23" s="26">
        <v>0</v>
      </c>
      <c r="I23" s="24">
        <v>0</v>
      </c>
      <c r="J23" s="6">
        <v>0</v>
      </c>
      <c r="K23" s="25">
        <v>0</v>
      </c>
    </row>
    <row r="24" spans="1:11" ht="13.5">
      <c r="A24" s="62" t="s">
        <v>30</v>
      </c>
      <c r="B24" s="39">
        <f>SUM(B22:B23)</f>
        <v>221306345</v>
      </c>
      <c r="C24" s="40">
        <f aca="true" t="shared" si="4" ref="C24:K24">SUM(C22:C23)</f>
        <v>154300583</v>
      </c>
      <c r="D24" s="41">
        <f t="shared" si="4"/>
        <v>5731235</v>
      </c>
      <c r="E24" s="39">
        <f t="shared" si="4"/>
        <v>242598185</v>
      </c>
      <c r="F24" s="40">
        <f t="shared" si="4"/>
        <v>109327630</v>
      </c>
      <c r="G24" s="42">
        <f t="shared" si="4"/>
        <v>109327630</v>
      </c>
      <c r="H24" s="43">
        <f t="shared" si="4"/>
        <v>543116897</v>
      </c>
      <c r="I24" s="39">
        <f t="shared" si="4"/>
        <v>-77194789</v>
      </c>
      <c r="J24" s="40">
        <f t="shared" si="4"/>
        <v>92370415</v>
      </c>
      <c r="K24" s="42">
        <f t="shared" si="4"/>
        <v>123896898</v>
      </c>
    </row>
    <row r="25" spans="1:11" ht="4.5" customHeight="1">
      <c r="A25" s="63"/>
      <c r="B25" s="18"/>
      <c r="C25" s="19"/>
      <c r="D25" s="20"/>
      <c r="E25" s="18"/>
      <c r="F25" s="19"/>
      <c r="G25" s="20"/>
      <c r="H25" s="21"/>
      <c r="I25" s="18"/>
      <c r="J25" s="19"/>
      <c r="K25" s="20"/>
    </row>
    <row r="26" spans="1:11" ht="13.5">
      <c r="A26" s="64" t="s">
        <v>90</v>
      </c>
      <c r="B26" s="65"/>
      <c r="C26" s="66"/>
      <c r="D26" s="67"/>
      <c r="E26" s="65"/>
      <c r="F26" s="66"/>
      <c r="G26" s="67"/>
      <c r="H26" s="68"/>
      <c r="I26" s="65"/>
      <c r="J26" s="66"/>
      <c r="K26" s="67"/>
    </row>
    <row r="27" spans="1:11" ht="13.5">
      <c r="A27" s="33" t="s">
        <v>32</v>
      </c>
      <c r="B27" s="7">
        <v>0</v>
      </c>
      <c r="C27" s="7">
        <v>406621192</v>
      </c>
      <c r="D27" s="69">
        <v>215412649</v>
      </c>
      <c r="E27" s="70">
        <v>199325784</v>
      </c>
      <c r="F27" s="7">
        <v>258779254</v>
      </c>
      <c r="G27" s="71">
        <v>258779254</v>
      </c>
      <c r="H27" s="72">
        <v>216469334</v>
      </c>
      <c r="I27" s="70">
        <v>259784080</v>
      </c>
      <c r="J27" s="7">
        <v>257891139</v>
      </c>
      <c r="K27" s="71">
        <v>268362798</v>
      </c>
    </row>
    <row r="28" spans="1:11" ht="13.5">
      <c r="A28" s="73" t="s">
        <v>33</v>
      </c>
      <c r="B28" s="6">
        <v>0</v>
      </c>
      <c r="C28" s="6">
        <v>347823362</v>
      </c>
      <c r="D28" s="23">
        <v>209447971</v>
      </c>
      <c r="E28" s="24">
        <v>186700924</v>
      </c>
      <c r="F28" s="6">
        <v>240331193</v>
      </c>
      <c r="G28" s="25">
        <v>240331193</v>
      </c>
      <c r="H28" s="26">
        <v>0</v>
      </c>
      <c r="I28" s="24">
        <v>217859080</v>
      </c>
      <c r="J28" s="6">
        <v>210227039</v>
      </c>
      <c r="K28" s="25">
        <v>220851449</v>
      </c>
    </row>
    <row r="29" spans="1:11" ht="13.5">
      <c r="A29" s="22"/>
      <c r="B29" s="6"/>
      <c r="C29" s="6"/>
      <c r="D29" s="23"/>
      <c r="E29" s="24"/>
      <c r="F29" s="6"/>
      <c r="G29" s="25"/>
      <c r="H29" s="26"/>
      <c r="I29" s="24"/>
      <c r="J29" s="6"/>
      <c r="K29" s="25"/>
    </row>
    <row r="30" spans="1:11" ht="13.5">
      <c r="A30" s="22" t="s">
        <v>34</v>
      </c>
      <c r="B30" s="6">
        <v>0</v>
      </c>
      <c r="C30" s="6">
        <v>0</v>
      </c>
      <c r="D30" s="23">
        <v>0</v>
      </c>
      <c r="E30" s="24">
        <v>0</v>
      </c>
      <c r="F30" s="6">
        <v>0</v>
      </c>
      <c r="G30" s="25">
        <v>0</v>
      </c>
      <c r="H30" s="26">
        <v>0</v>
      </c>
      <c r="I30" s="24">
        <v>0</v>
      </c>
      <c r="J30" s="6">
        <v>0</v>
      </c>
      <c r="K30" s="25">
        <v>0</v>
      </c>
    </row>
    <row r="31" spans="1:11" ht="13.5">
      <c r="A31" s="22" t="s">
        <v>35</v>
      </c>
      <c r="B31" s="6">
        <v>0</v>
      </c>
      <c r="C31" s="6">
        <v>58797830</v>
      </c>
      <c r="D31" s="23">
        <v>5964678</v>
      </c>
      <c r="E31" s="24">
        <v>12624860</v>
      </c>
      <c r="F31" s="6">
        <v>15448061</v>
      </c>
      <c r="G31" s="25">
        <v>15448061</v>
      </c>
      <c r="H31" s="26">
        <v>0</v>
      </c>
      <c r="I31" s="24">
        <v>41925000</v>
      </c>
      <c r="J31" s="6">
        <v>47664100</v>
      </c>
      <c r="K31" s="25">
        <v>47511349</v>
      </c>
    </row>
    <row r="32" spans="1:11" ht="13.5">
      <c r="A32" s="33" t="s">
        <v>36</v>
      </c>
      <c r="B32" s="7">
        <f>SUM(B28:B31)</f>
        <v>0</v>
      </c>
      <c r="C32" s="7">
        <f aca="true" t="shared" si="5" ref="C32:K32">SUM(C28:C31)</f>
        <v>406621192</v>
      </c>
      <c r="D32" s="69">
        <f t="shared" si="5"/>
        <v>215412649</v>
      </c>
      <c r="E32" s="70">
        <f t="shared" si="5"/>
        <v>199325784</v>
      </c>
      <c r="F32" s="7">
        <f t="shared" si="5"/>
        <v>255779254</v>
      </c>
      <c r="G32" s="71">
        <f t="shared" si="5"/>
        <v>255779254</v>
      </c>
      <c r="H32" s="72">
        <f t="shared" si="5"/>
        <v>0</v>
      </c>
      <c r="I32" s="70">
        <f t="shared" si="5"/>
        <v>259784080</v>
      </c>
      <c r="J32" s="7">
        <f t="shared" si="5"/>
        <v>257891139</v>
      </c>
      <c r="K32" s="71">
        <f t="shared" si="5"/>
        <v>268362798</v>
      </c>
    </row>
    <row r="33" spans="1:11" ht="4.5" customHeight="1">
      <c r="A33" s="33"/>
      <c r="B33" s="74"/>
      <c r="C33" s="75"/>
      <c r="D33" s="76"/>
      <c r="E33" s="74"/>
      <c r="F33" s="75"/>
      <c r="G33" s="76"/>
      <c r="H33" s="77"/>
      <c r="I33" s="74"/>
      <c r="J33" s="75"/>
      <c r="K33" s="76"/>
    </row>
    <row r="34" spans="1:11" ht="13.5">
      <c r="A34" s="64" t="s">
        <v>37</v>
      </c>
      <c r="B34" s="65"/>
      <c r="C34" s="66"/>
      <c r="D34" s="67"/>
      <c r="E34" s="65"/>
      <c r="F34" s="66"/>
      <c r="G34" s="67"/>
      <c r="H34" s="68"/>
      <c r="I34" s="65"/>
      <c r="J34" s="66"/>
      <c r="K34" s="67"/>
    </row>
    <row r="35" spans="1:11" ht="13.5">
      <c r="A35" s="22" t="s">
        <v>38</v>
      </c>
      <c r="B35" s="6">
        <v>-261815028</v>
      </c>
      <c r="C35" s="6">
        <v>81006</v>
      </c>
      <c r="D35" s="23">
        <v>102687156</v>
      </c>
      <c r="E35" s="24">
        <v>517535659</v>
      </c>
      <c r="F35" s="6">
        <v>709280038</v>
      </c>
      <c r="G35" s="25">
        <v>709280038</v>
      </c>
      <c r="H35" s="26">
        <v>509238543</v>
      </c>
      <c r="I35" s="24">
        <v>689650274</v>
      </c>
      <c r="J35" s="6">
        <v>733455440</v>
      </c>
      <c r="K35" s="25">
        <v>752246435</v>
      </c>
    </row>
    <row r="36" spans="1:11" ht="13.5">
      <c r="A36" s="22" t="s">
        <v>39</v>
      </c>
      <c r="B36" s="6">
        <v>72251437</v>
      </c>
      <c r="C36" s="6">
        <v>404335366</v>
      </c>
      <c r="D36" s="23">
        <v>205959986</v>
      </c>
      <c r="E36" s="24">
        <v>6337081841</v>
      </c>
      <c r="F36" s="6">
        <v>6871023618</v>
      </c>
      <c r="G36" s="25">
        <v>6871023618</v>
      </c>
      <c r="H36" s="26">
        <v>191092545</v>
      </c>
      <c r="I36" s="24">
        <v>6448435862</v>
      </c>
      <c r="J36" s="6">
        <v>6458601578</v>
      </c>
      <c r="K36" s="25">
        <v>6470906880</v>
      </c>
    </row>
    <row r="37" spans="1:11" ht="13.5">
      <c r="A37" s="22" t="s">
        <v>40</v>
      </c>
      <c r="B37" s="6">
        <v>23676732</v>
      </c>
      <c r="C37" s="6">
        <v>98821865</v>
      </c>
      <c r="D37" s="23">
        <v>161001055</v>
      </c>
      <c r="E37" s="24">
        <v>934383245</v>
      </c>
      <c r="F37" s="6">
        <v>1109442134</v>
      </c>
      <c r="G37" s="25">
        <v>1109442134</v>
      </c>
      <c r="H37" s="26">
        <v>193300634</v>
      </c>
      <c r="I37" s="24">
        <v>1297546852</v>
      </c>
      <c r="J37" s="6">
        <v>1325498400</v>
      </c>
      <c r="K37" s="25">
        <v>1356046838</v>
      </c>
    </row>
    <row r="38" spans="1:11" ht="13.5">
      <c r="A38" s="22" t="s">
        <v>41</v>
      </c>
      <c r="B38" s="6">
        <v>-141501862</v>
      </c>
      <c r="C38" s="6">
        <v>-28304165</v>
      </c>
      <c r="D38" s="23">
        <v>-66720187</v>
      </c>
      <c r="E38" s="24">
        <v>626187631</v>
      </c>
      <c r="F38" s="6">
        <v>626187631</v>
      </c>
      <c r="G38" s="25">
        <v>626187631</v>
      </c>
      <c r="H38" s="26">
        <v>-36172971</v>
      </c>
      <c r="I38" s="24">
        <v>460114564</v>
      </c>
      <c r="J38" s="6">
        <v>426466796</v>
      </c>
      <c r="K38" s="25">
        <v>391623362</v>
      </c>
    </row>
    <row r="39" spans="1:11" ht="13.5">
      <c r="A39" s="22" t="s">
        <v>42</v>
      </c>
      <c r="B39" s="6">
        <v>-293044806</v>
      </c>
      <c r="C39" s="6">
        <v>179598089</v>
      </c>
      <c r="D39" s="23">
        <v>208635039</v>
      </c>
      <c r="E39" s="24">
        <v>5051448439</v>
      </c>
      <c r="F39" s="6">
        <v>5735346261</v>
      </c>
      <c r="G39" s="25">
        <v>5735346261</v>
      </c>
      <c r="H39" s="26">
        <v>86528</v>
      </c>
      <c r="I39" s="24">
        <v>5457619509</v>
      </c>
      <c r="J39" s="6">
        <v>5347721407</v>
      </c>
      <c r="K39" s="25">
        <v>5351586217</v>
      </c>
    </row>
    <row r="40" spans="1:11" ht="4.5" customHeight="1">
      <c r="A40" s="63"/>
      <c r="B40" s="18"/>
      <c r="C40" s="19"/>
      <c r="D40" s="20"/>
      <c r="E40" s="18"/>
      <c r="F40" s="19"/>
      <c r="G40" s="20"/>
      <c r="H40" s="21"/>
      <c r="I40" s="18"/>
      <c r="J40" s="19"/>
      <c r="K40" s="20"/>
    </row>
    <row r="41" spans="1:11" ht="13.5">
      <c r="A41" s="64" t="s">
        <v>43</v>
      </c>
      <c r="B41" s="65"/>
      <c r="C41" s="66"/>
      <c r="D41" s="67"/>
      <c r="E41" s="65"/>
      <c r="F41" s="66"/>
      <c r="G41" s="67"/>
      <c r="H41" s="68"/>
      <c r="I41" s="65"/>
      <c r="J41" s="66"/>
      <c r="K41" s="67"/>
    </row>
    <row r="42" spans="1:11" ht="13.5">
      <c r="A42" s="22" t="s">
        <v>44</v>
      </c>
      <c r="B42" s="6">
        <v>0</v>
      </c>
      <c r="C42" s="6">
        <v>0</v>
      </c>
      <c r="D42" s="23">
        <v>0</v>
      </c>
      <c r="E42" s="24">
        <v>0</v>
      </c>
      <c r="F42" s="6">
        <v>0</v>
      </c>
      <c r="G42" s="25">
        <v>0</v>
      </c>
      <c r="H42" s="26">
        <v>0</v>
      </c>
      <c r="I42" s="24">
        <v>0</v>
      </c>
      <c r="J42" s="6">
        <v>0</v>
      </c>
      <c r="K42" s="25">
        <v>0</v>
      </c>
    </row>
    <row r="43" spans="1:11" ht="13.5">
      <c r="A43" s="22" t="s">
        <v>45</v>
      </c>
      <c r="B43" s="6">
        <v>100306233</v>
      </c>
      <c r="C43" s="6">
        <v>-108048782</v>
      </c>
      <c r="D43" s="23">
        <v>15205890</v>
      </c>
      <c r="E43" s="24">
        <v>-7969047</v>
      </c>
      <c r="F43" s="6">
        <v>0</v>
      </c>
      <c r="G43" s="25">
        <v>0</v>
      </c>
      <c r="H43" s="26">
        <v>-1934188</v>
      </c>
      <c r="I43" s="24">
        <v>0</v>
      </c>
      <c r="J43" s="6">
        <v>0</v>
      </c>
      <c r="K43" s="25">
        <v>0</v>
      </c>
    </row>
    <row r="44" spans="1:11" ht="13.5">
      <c r="A44" s="22" t="s">
        <v>46</v>
      </c>
      <c r="B44" s="6">
        <v>-1899305</v>
      </c>
      <c r="C44" s="6">
        <v>-9795261</v>
      </c>
      <c r="D44" s="23">
        <v>16017615</v>
      </c>
      <c r="E44" s="24">
        <v>70877879</v>
      </c>
      <c r="F44" s="6">
        <v>0</v>
      </c>
      <c r="G44" s="25">
        <v>0</v>
      </c>
      <c r="H44" s="26">
        <v>-40181105</v>
      </c>
      <c r="I44" s="24">
        <v>1002321</v>
      </c>
      <c r="J44" s="6">
        <v>3048130</v>
      </c>
      <c r="K44" s="25">
        <v>3170055</v>
      </c>
    </row>
    <row r="45" spans="1:11" ht="13.5">
      <c r="A45" s="33" t="s">
        <v>47</v>
      </c>
      <c r="B45" s="7">
        <v>98406928</v>
      </c>
      <c r="C45" s="7">
        <v>-313473409</v>
      </c>
      <c r="D45" s="69">
        <v>37795138</v>
      </c>
      <c r="E45" s="70">
        <v>62908832</v>
      </c>
      <c r="F45" s="7">
        <v>0</v>
      </c>
      <c r="G45" s="71">
        <v>0</v>
      </c>
      <c r="H45" s="72">
        <v>271405661</v>
      </c>
      <c r="I45" s="70">
        <v>1002321</v>
      </c>
      <c r="J45" s="7">
        <v>3048130</v>
      </c>
      <c r="K45" s="71">
        <v>3170055</v>
      </c>
    </row>
    <row r="46" spans="1:11" ht="4.5" customHeight="1">
      <c r="A46" s="63"/>
      <c r="B46" s="18"/>
      <c r="C46" s="19"/>
      <c r="D46" s="20"/>
      <c r="E46" s="18"/>
      <c r="F46" s="19"/>
      <c r="G46" s="20"/>
      <c r="H46" s="21"/>
      <c r="I46" s="18"/>
      <c r="J46" s="19"/>
      <c r="K46" s="20"/>
    </row>
    <row r="47" spans="1:11" ht="13.5">
      <c r="A47" s="64" t="s">
        <v>48</v>
      </c>
      <c r="B47" s="65">
        <v>0</v>
      </c>
      <c r="C47" s="66">
        <v>0</v>
      </c>
      <c r="D47" s="67">
        <v>0</v>
      </c>
      <c r="E47" s="65">
        <v>0</v>
      </c>
      <c r="F47" s="66">
        <v>0</v>
      </c>
      <c r="G47" s="67">
        <v>0</v>
      </c>
      <c r="H47" s="68">
        <v>0</v>
      </c>
      <c r="I47" s="65">
        <v>0</v>
      </c>
      <c r="J47" s="66">
        <v>0</v>
      </c>
      <c r="K47" s="67">
        <v>0</v>
      </c>
    </row>
    <row r="48" spans="1:11" ht="13.5">
      <c r="A48" s="22" t="s">
        <v>49</v>
      </c>
      <c r="B48" s="6">
        <v>-135638629</v>
      </c>
      <c r="C48" s="6">
        <v>-162895857</v>
      </c>
      <c r="D48" s="23">
        <v>7191862</v>
      </c>
      <c r="E48" s="24">
        <v>39602266</v>
      </c>
      <c r="F48" s="6">
        <v>58081146</v>
      </c>
      <c r="G48" s="25">
        <v>58081146</v>
      </c>
      <c r="H48" s="26">
        <v>202661059</v>
      </c>
      <c r="I48" s="24">
        <v>120218626</v>
      </c>
      <c r="J48" s="6">
        <v>153035861</v>
      </c>
      <c r="K48" s="25">
        <v>160623170</v>
      </c>
    </row>
    <row r="49" spans="1:11" ht="13.5">
      <c r="A49" s="22" t="s">
        <v>50</v>
      </c>
      <c r="B49" s="6">
        <f>+B75</f>
        <v>51905230</v>
      </c>
      <c r="C49" s="6">
        <f aca="true" t="shared" si="6" ref="C49:K49">+C75</f>
        <v>62242647</v>
      </c>
      <c r="D49" s="23">
        <f t="shared" si="6"/>
        <v>218754044</v>
      </c>
      <c r="E49" s="24">
        <f t="shared" si="6"/>
        <v>823009346</v>
      </c>
      <c r="F49" s="6">
        <f t="shared" si="6"/>
        <v>998068235</v>
      </c>
      <c r="G49" s="25">
        <f t="shared" si="6"/>
        <v>998068235</v>
      </c>
      <c r="H49" s="26">
        <f t="shared" si="6"/>
        <v>533704579</v>
      </c>
      <c r="I49" s="24">
        <f t="shared" si="6"/>
        <v>1191231247</v>
      </c>
      <c r="J49" s="6">
        <f t="shared" si="6"/>
        <v>1215551358</v>
      </c>
      <c r="K49" s="25">
        <f t="shared" si="6"/>
        <v>1241510648</v>
      </c>
    </row>
    <row r="50" spans="1:11" ht="13.5">
      <c r="A50" s="33" t="s">
        <v>51</v>
      </c>
      <c r="B50" s="7">
        <f>+B48-B49</f>
        <v>-187543859</v>
      </c>
      <c r="C50" s="7">
        <f aca="true" t="shared" si="7" ref="C50:K50">+C48-C49</f>
        <v>-225138504</v>
      </c>
      <c r="D50" s="69">
        <f t="shared" si="7"/>
        <v>-211562182</v>
      </c>
      <c r="E50" s="70">
        <f t="shared" si="7"/>
        <v>-783407080</v>
      </c>
      <c r="F50" s="7">
        <f t="shared" si="7"/>
        <v>-939987089</v>
      </c>
      <c r="G50" s="71">
        <f t="shared" si="7"/>
        <v>-939987089</v>
      </c>
      <c r="H50" s="72">
        <f t="shared" si="7"/>
        <v>-331043520</v>
      </c>
      <c r="I50" s="70">
        <f t="shared" si="7"/>
        <v>-1071012621</v>
      </c>
      <c r="J50" s="7">
        <f t="shared" si="7"/>
        <v>-1062515497</v>
      </c>
      <c r="K50" s="71">
        <f t="shared" si="7"/>
        <v>-1080887478</v>
      </c>
    </row>
    <row r="51" spans="1:11" ht="4.5" customHeight="1">
      <c r="A51" s="78"/>
      <c r="B51" s="79"/>
      <c r="C51" s="80"/>
      <c r="D51" s="81"/>
      <c r="E51" s="79"/>
      <c r="F51" s="80"/>
      <c r="G51" s="81"/>
      <c r="H51" s="82"/>
      <c r="I51" s="79"/>
      <c r="J51" s="80"/>
      <c r="K51" s="81"/>
    </row>
    <row r="52" spans="1:11" ht="13.5">
      <c r="A52" s="64" t="s">
        <v>52</v>
      </c>
      <c r="B52" s="18"/>
      <c r="C52" s="19"/>
      <c r="D52" s="20"/>
      <c r="E52" s="18"/>
      <c r="F52" s="19"/>
      <c r="G52" s="20"/>
      <c r="H52" s="21"/>
      <c r="I52" s="18"/>
      <c r="J52" s="19"/>
      <c r="K52" s="20"/>
    </row>
    <row r="53" spans="1:11" ht="13.5">
      <c r="A53" s="22" t="s">
        <v>53</v>
      </c>
      <c r="B53" s="6">
        <v>-60344052</v>
      </c>
      <c r="C53" s="6">
        <v>350595310</v>
      </c>
      <c r="D53" s="23">
        <v>89155950</v>
      </c>
      <c r="E53" s="24">
        <v>6137031811</v>
      </c>
      <c r="F53" s="6">
        <v>6611520118</v>
      </c>
      <c r="G53" s="25">
        <v>6611520118</v>
      </c>
      <c r="H53" s="26">
        <v>0</v>
      </c>
      <c r="I53" s="24">
        <v>6448435862</v>
      </c>
      <c r="J53" s="6">
        <v>6458601578</v>
      </c>
      <c r="K53" s="25">
        <v>6470906880</v>
      </c>
    </row>
    <row r="54" spans="1:11" ht="13.5">
      <c r="A54" s="22" t="s">
        <v>54</v>
      </c>
      <c r="B54" s="6">
        <v>0</v>
      </c>
      <c r="C54" s="6">
        <v>223619147</v>
      </c>
      <c r="D54" s="23">
        <v>237284897</v>
      </c>
      <c r="E54" s="24">
        <v>306817170</v>
      </c>
      <c r="F54" s="6">
        <v>248602629</v>
      </c>
      <c r="G54" s="25">
        <v>248602629</v>
      </c>
      <c r="H54" s="26">
        <v>234055701</v>
      </c>
      <c r="I54" s="24">
        <v>237275866</v>
      </c>
      <c r="J54" s="6">
        <v>247715999</v>
      </c>
      <c r="K54" s="25">
        <v>258858108</v>
      </c>
    </row>
    <row r="55" spans="1:11" ht="13.5">
      <c r="A55" s="22" t="s">
        <v>55</v>
      </c>
      <c r="B55" s="6">
        <v>0</v>
      </c>
      <c r="C55" s="6">
        <v>174711626</v>
      </c>
      <c r="D55" s="23">
        <v>94914790</v>
      </c>
      <c r="E55" s="24">
        <v>132634725</v>
      </c>
      <c r="F55" s="6">
        <v>117784993</v>
      </c>
      <c r="G55" s="25">
        <v>117784993</v>
      </c>
      <c r="H55" s="26">
        <v>122239583</v>
      </c>
      <c r="I55" s="24">
        <v>128936080</v>
      </c>
      <c r="J55" s="6">
        <v>130921740</v>
      </c>
      <c r="K55" s="25">
        <v>146095200</v>
      </c>
    </row>
    <row r="56" spans="1:11" ht="13.5">
      <c r="A56" s="22" t="s">
        <v>56</v>
      </c>
      <c r="B56" s="6">
        <v>15751499</v>
      </c>
      <c r="C56" s="6">
        <v>147811492</v>
      </c>
      <c r="D56" s="23">
        <v>398520930</v>
      </c>
      <c r="E56" s="24">
        <v>582209969</v>
      </c>
      <c r="F56" s="6">
        <v>510823130</v>
      </c>
      <c r="G56" s="25">
        <v>510823130</v>
      </c>
      <c r="H56" s="26">
        <v>524098534</v>
      </c>
      <c r="I56" s="24">
        <v>378072733</v>
      </c>
      <c r="J56" s="6">
        <v>386086366</v>
      </c>
      <c r="K56" s="25">
        <v>398262159</v>
      </c>
    </row>
    <row r="57" spans="1:11" ht="4.5" customHeight="1">
      <c r="A57" s="83"/>
      <c r="B57" s="84"/>
      <c r="C57" s="85"/>
      <c r="D57" s="86"/>
      <c r="E57" s="84"/>
      <c r="F57" s="85"/>
      <c r="G57" s="86"/>
      <c r="H57" s="87"/>
      <c r="I57" s="84"/>
      <c r="J57" s="85"/>
      <c r="K57" s="86"/>
    </row>
    <row r="58" spans="1:11" ht="13.5">
      <c r="A58" s="64" t="s">
        <v>57</v>
      </c>
      <c r="B58" s="18"/>
      <c r="C58" s="19"/>
      <c r="D58" s="20"/>
      <c r="E58" s="18"/>
      <c r="F58" s="19"/>
      <c r="G58" s="20"/>
      <c r="H58" s="21"/>
      <c r="I58" s="88"/>
      <c r="J58" s="6"/>
      <c r="K58" s="89"/>
    </row>
    <row r="59" spans="1:11" ht="13.5">
      <c r="A59" s="90" t="s">
        <v>58</v>
      </c>
      <c r="B59" s="6">
        <v>38753244</v>
      </c>
      <c r="C59" s="6">
        <v>32012098</v>
      </c>
      <c r="D59" s="23">
        <v>0</v>
      </c>
      <c r="E59" s="24">
        <v>39033828</v>
      </c>
      <c r="F59" s="6">
        <v>39033828</v>
      </c>
      <c r="G59" s="25">
        <v>39033828</v>
      </c>
      <c r="H59" s="26">
        <v>0</v>
      </c>
      <c r="I59" s="24">
        <v>0</v>
      </c>
      <c r="J59" s="6">
        <v>0</v>
      </c>
      <c r="K59" s="25">
        <v>0</v>
      </c>
    </row>
    <row r="60" spans="1:11" ht="13.5">
      <c r="A60" s="90" t="s">
        <v>59</v>
      </c>
      <c r="B60" s="6">
        <v>275578545</v>
      </c>
      <c r="C60" s="6">
        <v>337359207</v>
      </c>
      <c r="D60" s="23">
        <v>0</v>
      </c>
      <c r="E60" s="24">
        <v>342927367</v>
      </c>
      <c r="F60" s="6">
        <v>342927367</v>
      </c>
      <c r="G60" s="25">
        <v>342927367</v>
      </c>
      <c r="H60" s="26">
        <v>0</v>
      </c>
      <c r="I60" s="24">
        <v>0</v>
      </c>
      <c r="J60" s="6">
        <v>0</v>
      </c>
      <c r="K60" s="25">
        <v>0</v>
      </c>
    </row>
    <row r="61" spans="1:11" ht="13.5">
      <c r="A61" s="91" t="s">
        <v>60</v>
      </c>
      <c r="B61" s="92">
        <v>0</v>
      </c>
      <c r="C61" s="93">
        <v>0</v>
      </c>
      <c r="D61" s="94">
        <v>0</v>
      </c>
      <c r="E61" s="92">
        <v>0</v>
      </c>
      <c r="F61" s="93">
        <v>0</v>
      </c>
      <c r="G61" s="94">
        <v>0</v>
      </c>
      <c r="H61" s="95">
        <v>0</v>
      </c>
      <c r="I61" s="92">
        <v>0</v>
      </c>
      <c r="J61" s="93">
        <v>0</v>
      </c>
      <c r="K61" s="94">
        <v>0</v>
      </c>
    </row>
    <row r="62" spans="1:11" ht="13.5">
      <c r="A62" s="96" t="s">
        <v>61</v>
      </c>
      <c r="B62" s="97">
        <v>9740</v>
      </c>
      <c r="C62" s="98">
        <v>9740</v>
      </c>
      <c r="D62" s="99">
        <v>0</v>
      </c>
      <c r="E62" s="97">
        <v>9837</v>
      </c>
      <c r="F62" s="98">
        <v>9837</v>
      </c>
      <c r="G62" s="99">
        <v>9837</v>
      </c>
      <c r="H62" s="100">
        <v>0</v>
      </c>
      <c r="I62" s="97">
        <v>0</v>
      </c>
      <c r="J62" s="98">
        <v>0</v>
      </c>
      <c r="K62" s="99">
        <v>0</v>
      </c>
    </row>
    <row r="63" spans="1:11" ht="13.5">
      <c r="A63" s="96" t="s">
        <v>62</v>
      </c>
      <c r="B63" s="97">
        <v>9740</v>
      </c>
      <c r="C63" s="98">
        <v>9740</v>
      </c>
      <c r="D63" s="99">
        <v>0</v>
      </c>
      <c r="E63" s="97">
        <v>9837</v>
      </c>
      <c r="F63" s="98">
        <v>9837</v>
      </c>
      <c r="G63" s="99">
        <v>9837</v>
      </c>
      <c r="H63" s="100">
        <v>0</v>
      </c>
      <c r="I63" s="97">
        <v>0</v>
      </c>
      <c r="J63" s="98">
        <v>0</v>
      </c>
      <c r="K63" s="99">
        <v>0</v>
      </c>
    </row>
    <row r="64" spans="1:11" ht="13.5">
      <c r="A64" s="96" t="s">
        <v>63</v>
      </c>
      <c r="B64" s="97">
        <v>19452</v>
      </c>
      <c r="C64" s="98">
        <v>19452</v>
      </c>
      <c r="D64" s="99">
        <v>0</v>
      </c>
      <c r="E64" s="97">
        <v>19647</v>
      </c>
      <c r="F64" s="98">
        <v>19647</v>
      </c>
      <c r="G64" s="99">
        <v>19647</v>
      </c>
      <c r="H64" s="100">
        <v>0</v>
      </c>
      <c r="I64" s="97">
        <v>0</v>
      </c>
      <c r="J64" s="98">
        <v>0</v>
      </c>
      <c r="K64" s="99">
        <v>0</v>
      </c>
    </row>
    <row r="65" spans="1:11" ht="13.5">
      <c r="A65" s="96" t="s">
        <v>64</v>
      </c>
      <c r="B65" s="97">
        <v>18000</v>
      </c>
      <c r="C65" s="98">
        <v>18000</v>
      </c>
      <c r="D65" s="99">
        <v>0</v>
      </c>
      <c r="E65" s="97">
        <v>18180</v>
      </c>
      <c r="F65" s="98">
        <v>18180</v>
      </c>
      <c r="G65" s="99">
        <v>18180</v>
      </c>
      <c r="H65" s="100">
        <v>0</v>
      </c>
      <c r="I65" s="97">
        <v>0</v>
      </c>
      <c r="J65" s="98">
        <v>0</v>
      </c>
      <c r="K65" s="99">
        <v>0</v>
      </c>
    </row>
    <row r="66" spans="1:11" ht="4.5" customHeight="1">
      <c r="A66" s="83"/>
      <c r="B66" s="101"/>
      <c r="C66" s="102"/>
      <c r="D66" s="103"/>
      <c r="E66" s="101"/>
      <c r="F66" s="102"/>
      <c r="G66" s="103"/>
      <c r="H66" s="104"/>
      <c r="I66" s="101"/>
      <c r="J66" s="102"/>
      <c r="K66" s="103"/>
    </row>
    <row r="67" spans="1:11" ht="13.5">
      <c r="A67" s="105" t="s">
        <v>31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ht="13.5">
      <c r="A68" s="107" t="s">
        <v>31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</row>
    <row r="69" spans="1:11" ht="13.5">
      <c r="A69" s="108" t="s">
        <v>31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</row>
    <row r="70" spans="1:11" ht="13.5" hidden="1">
      <c r="A70" s="4" t="s">
        <v>91</v>
      </c>
      <c r="B70" s="5">
        <f>IF(ISERROR(B71/B72),0,(B71/B72))</f>
        <v>0</v>
      </c>
      <c r="C70" s="5">
        <f aca="true" t="shared" si="8" ref="C70:K70">IF(ISERROR(C71/C72),0,(C71/C72))</f>
        <v>0</v>
      </c>
      <c r="D70" s="5">
        <f t="shared" si="8"/>
        <v>0</v>
      </c>
      <c r="E70" s="5">
        <f t="shared" si="8"/>
        <v>0</v>
      </c>
      <c r="F70" s="5">
        <f t="shared" si="8"/>
        <v>0</v>
      </c>
      <c r="G70" s="5">
        <f t="shared" si="8"/>
        <v>0</v>
      </c>
      <c r="H70" s="5">
        <f t="shared" si="8"/>
        <v>0</v>
      </c>
      <c r="I70" s="5">
        <f t="shared" si="8"/>
        <v>0</v>
      </c>
      <c r="J70" s="5">
        <f t="shared" si="8"/>
        <v>0</v>
      </c>
      <c r="K70" s="5">
        <f t="shared" si="8"/>
        <v>0</v>
      </c>
    </row>
    <row r="71" spans="1:11" ht="12.75" hidden="1">
      <c r="A71" s="1" t="s">
        <v>92</v>
      </c>
      <c r="B71" s="2">
        <f>+B83</f>
        <v>0</v>
      </c>
      <c r="C71" s="2">
        <f aca="true" t="shared" si="9" ref="C71:K71">+C83</f>
        <v>0</v>
      </c>
      <c r="D71" s="2">
        <f t="shared" si="9"/>
        <v>0</v>
      </c>
      <c r="E71" s="2">
        <f t="shared" si="9"/>
        <v>0</v>
      </c>
      <c r="F71" s="2">
        <f t="shared" si="9"/>
        <v>0</v>
      </c>
      <c r="G71" s="2">
        <f t="shared" si="9"/>
        <v>0</v>
      </c>
      <c r="H71" s="2">
        <f t="shared" si="9"/>
        <v>0</v>
      </c>
      <c r="I71" s="2">
        <f t="shared" si="9"/>
        <v>0</v>
      </c>
      <c r="J71" s="2">
        <f t="shared" si="9"/>
        <v>0</v>
      </c>
      <c r="K71" s="2">
        <f t="shared" si="9"/>
        <v>0</v>
      </c>
    </row>
    <row r="72" spans="1:11" ht="12.75" hidden="1">
      <c r="A72" s="1" t="s">
        <v>93</v>
      </c>
      <c r="B72" s="2">
        <f>+B77</f>
        <v>2037578402</v>
      </c>
      <c r="C72" s="2">
        <f aca="true" t="shared" si="10" ref="C72:K72">+C77</f>
        <v>2170096364</v>
      </c>
      <c r="D72" s="2">
        <f t="shared" si="10"/>
        <v>2280100783</v>
      </c>
      <c r="E72" s="2">
        <f t="shared" si="10"/>
        <v>2696947568</v>
      </c>
      <c r="F72" s="2">
        <f t="shared" si="10"/>
        <v>2300914496</v>
      </c>
      <c r="G72" s="2">
        <f t="shared" si="10"/>
        <v>2300914496</v>
      </c>
      <c r="H72" s="2">
        <f t="shared" si="10"/>
        <v>2607637088</v>
      </c>
      <c r="I72" s="2">
        <f t="shared" si="10"/>
        <v>2591715613</v>
      </c>
      <c r="J72" s="2">
        <f t="shared" si="10"/>
        <v>2756713402</v>
      </c>
      <c r="K72" s="2">
        <f t="shared" si="10"/>
        <v>2941355043</v>
      </c>
    </row>
    <row r="73" spans="1:11" ht="12.75" hidden="1">
      <c r="A73" s="1" t="s">
        <v>94</v>
      </c>
      <c r="B73" s="2">
        <f>+B74</f>
        <v>239593323.0000001</v>
      </c>
      <c r="C73" s="2">
        <f aca="true" t="shared" si="11" ref="C73:K73">+(C78+C80+C81+C82)-(B78+B80+B81+B82)</f>
        <v>397565674</v>
      </c>
      <c r="D73" s="2">
        <f t="shared" si="11"/>
        <v>-87405244</v>
      </c>
      <c r="E73" s="2">
        <f t="shared" si="11"/>
        <v>375457944</v>
      </c>
      <c r="F73" s="2">
        <f>+(F78+F80+F81+F82)-(D78+D80+D81+D82)</f>
        <v>548624811</v>
      </c>
      <c r="G73" s="2">
        <f>+(G78+G80+G81+G82)-(D78+D80+D81+D82)</f>
        <v>548624811</v>
      </c>
      <c r="H73" s="2">
        <f>+(H78+H80+H81+H82)-(D78+D80+D81+D82)</f>
        <v>223087658</v>
      </c>
      <c r="I73" s="2">
        <f>+(I78+I80+I81+I82)-(E78+E80+E81+E82)</f>
        <v>93302156</v>
      </c>
      <c r="J73" s="2">
        <f t="shared" si="11"/>
        <v>10815949</v>
      </c>
      <c r="K73" s="2">
        <f t="shared" si="11"/>
        <v>11029983</v>
      </c>
    </row>
    <row r="74" spans="1:11" ht="12.75" hidden="1">
      <c r="A74" s="1" t="s">
        <v>95</v>
      </c>
      <c r="B74" s="2">
        <f>+TREND(C74:E74)</f>
        <v>239593323.0000001</v>
      </c>
      <c r="C74" s="2">
        <f>+C73</f>
        <v>397565674</v>
      </c>
      <c r="D74" s="2">
        <f aca="true" t="shared" si="12" ref="D74:K74">+D73</f>
        <v>-87405244</v>
      </c>
      <c r="E74" s="2">
        <f t="shared" si="12"/>
        <v>375457944</v>
      </c>
      <c r="F74" s="2">
        <f t="shared" si="12"/>
        <v>548624811</v>
      </c>
      <c r="G74" s="2">
        <f t="shared" si="12"/>
        <v>548624811</v>
      </c>
      <c r="H74" s="2">
        <f t="shared" si="12"/>
        <v>223087658</v>
      </c>
      <c r="I74" s="2">
        <f t="shared" si="12"/>
        <v>93302156</v>
      </c>
      <c r="J74" s="2">
        <f t="shared" si="12"/>
        <v>10815949</v>
      </c>
      <c r="K74" s="2">
        <f t="shared" si="12"/>
        <v>11029983</v>
      </c>
    </row>
    <row r="75" spans="1:11" ht="12.75" hidden="1">
      <c r="A75" s="1" t="s">
        <v>96</v>
      </c>
      <c r="B75" s="2">
        <f>+B84-(((B80+B81+B78)*B70)-B79)</f>
        <v>51905230</v>
      </c>
      <c r="C75" s="2">
        <f aca="true" t="shared" si="13" ref="C75:K75">+C84-(((C80+C81+C78)*C70)-C79)</f>
        <v>62242647</v>
      </c>
      <c r="D75" s="2">
        <f t="shared" si="13"/>
        <v>218754044</v>
      </c>
      <c r="E75" s="2">
        <f t="shared" si="13"/>
        <v>823009346</v>
      </c>
      <c r="F75" s="2">
        <f t="shared" si="13"/>
        <v>998068235</v>
      </c>
      <c r="G75" s="2">
        <f t="shared" si="13"/>
        <v>998068235</v>
      </c>
      <c r="H75" s="2">
        <f t="shared" si="13"/>
        <v>533704579</v>
      </c>
      <c r="I75" s="2">
        <f t="shared" si="13"/>
        <v>1191231247</v>
      </c>
      <c r="J75" s="2">
        <f t="shared" si="13"/>
        <v>1215551358</v>
      </c>
      <c r="K75" s="2">
        <f t="shared" si="13"/>
        <v>1241510648</v>
      </c>
    </row>
    <row r="76" spans="1:11" ht="12.75" hidden="1">
      <c r="A76" s="1" t="s">
        <v>31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hidden="1">
      <c r="A77" s="1" t="s">
        <v>65</v>
      </c>
      <c r="B77" s="3">
        <v>2037578402</v>
      </c>
      <c r="C77" s="3">
        <v>2170096364</v>
      </c>
      <c r="D77" s="3">
        <v>2280100783</v>
      </c>
      <c r="E77" s="3">
        <v>2696947568</v>
      </c>
      <c r="F77" s="3">
        <v>2300914496</v>
      </c>
      <c r="G77" s="3">
        <v>2300914496</v>
      </c>
      <c r="H77" s="3">
        <v>2607637088</v>
      </c>
      <c r="I77" s="3">
        <v>2591715613</v>
      </c>
      <c r="J77" s="3">
        <v>2756713402</v>
      </c>
      <c r="K77" s="3">
        <v>2941355043</v>
      </c>
    </row>
    <row r="78" spans="1:11" ht="12.75" hidden="1">
      <c r="A78" s="1" t="s">
        <v>66</v>
      </c>
      <c r="B78" s="3">
        <v>0</v>
      </c>
      <c r="C78" s="3">
        <v>-218540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ht="12.75" hidden="1">
      <c r="A79" s="1" t="s">
        <v>67</v>
      </c>
      <c r="B79" s="3">
        <v>25573039</v>
      </c>
      <c r="C79" s="3">
        <v>74047919</v>
      </c>
      <c r="D79" s="3">
        <v>172531460</v>
      </c>
      <c r="E79" s="3">
        <v>815908379</v>
      </c>
      <c r="F79" s="3">
        <v>990967268</v>
      </c>
      <c r="G79" s="3">
        <v>990967268</v>
      </c>
      <c r="H79" s="3">
        <v>175128362</v>
      </c>
      <c r="I79" s="3">
        <v>1099359591</v>
      </c>
      <c r="J79" s="3">
        <v>1124598418</v>
      </c>
      <c r="K79" s="3">
        <v>1151467237</v>
      </c>
    </row>
    <row r="80" spans="1:11" ht="12.75" hidden="1">
      <c r="A80" s="1" t="s">
        <v>68</v>
      </c>
      <c r="B80" s="3">
        <v>-222787163</v>
      </c>
      <c r="C80" s="3">
        <v>165515531</v>
      </c>
      <c r="D80" s="3">
        <v>62351801</v>
      </c>
      <c r="E80" s="3">
        <v>433478592</v>
      </c>
      <c r="F80" s="3">
        <v>606870028</v>
      </c>
      <c r="G80" s="3">
        <v>606870028</v>
      </c>
      <c r="H80" s="3">
        <v>8669367</v>
      </c>
      <c r="I80" s="3">
        <v>529361661</v>
      </c>
      <c r="J80" s="3">
        <v>539948893</v>
      </c>
      <c r="K80" s="3">
        <v>550747872</v>
      </c>
    </row>
    <row r="81" spans="1:11" ht="12.75" hidden="1">
      <c r="A81" s="1" t="s">
        <v>69</v>
      </c>
      <c r="B81" s="3">
        <v>-3899978</v>
      </c>
      <c r="C81" s="3">
        <v>5581542</v>
      </c>
      <c r="D81" s="3">
        <v>21121488</v>
      </c>
      <c r="E81" s="3">
        <v>25452641</v>
      </c>
      <c r="F81" s="3">
        <v>25228072</v>
      </c>
      <c r="G81" s="3">
        <v>25228072</v>
      </c>
      <c r="H81" s="3">
        <v>297891580</v>
      </c>
      <c r="I81" s="3">
        <v>22871728</v>
      </c>
      <c r="J81" s="3">
        <v>23100445</v>
      </c>
      <c r="K81" s="3">
        <v>23331449</v>
      </c>
    </row>
    <row r="82" spans="1:11" ht="12.75" hidden="1">
      <c r="A82" s="1" t="s">
        <v>70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</row>
    <row r="83" spans="1:11" ht="12.75" hidden="1">
      <c r="A83" s="1" t="s">
        <v>71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</row>
    <row r="84" spans="1:11" ht="12.75" hidden="1">
      <c r="A84" s="1" t="s">
        <v>72</v>
      </c>
      <c r="B84" s="3">
        <v>26332191</v>
      </c>
      <c r="C84" s="3">
        <v>-11805272</v>
      </c>
      <c r="D84" s="3">
        <v>46222584</v>
      </c>
      <c r="E84" s="3">
        <v>7100967</v>
      </c>
      <c r="F84" s="3">
        <v>7100967</v>
      </c>
      <c r="G84" s="3">
        <v>7100967</v>
      </c>
      <c r="H84" s="3">
        <v>358576217</v>
      </c>
      <c r="I84" s="3">
        <v>91871656</v>
      </c>
      <c r="J84" s="3">
        <v>90952940</v>
      </c>
      <c r="K84" s="3">
        <v>90043411</v>
      </c>
    </row>
    <row r="85" spans="1:11" ht="12.75" hidden="1">
      <c r="A85" s="1" t="s">
        <v>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  <rowBreaks count="1" manualBreakCount="1"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2021-09-01T18:56:53Z</dcterms:created>
  <dcterms:modified xsi:type="dcterms:W3CDTF">2021-09-01T18:57:56Z</dcterms:modified>
  <cp:category/>
  <cp:version/>
  <cp:contentType/>
  <cp:contentStatus/>
</cp:coreProperties>
</file>